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bygao/Desktop/PhD research/CONTACT project/MPN methodology paper/"/>
    </mc:Choice>
  </mc:AlternateContent>
  <xr:revisionPtr revIDLastSave="0" documentId="8_{97F87BD6-CAA0-5248-BDF0-A20DD826E251}" xr6:coauthVersionLast="47" xr6:coauthVersionMax="47" xr10:uidLastSave="{00000000-0000-0000-0000-000000000000}"/>
  <bookViews>
    <workbookView xWindow="23340" yWindow="1760" windowWidth="25600" windowHeight="16380" firstSheet="7" activeTab="14" xr2:uid="{DB028ADA-B7FA-F44E-B306-B0791D188914}"/>
  </bookViews>
  <sheets>
    <sheet name="Healthy 221206" sheetId="1" r:id="rId1"/>
    <sheet name="Injured 221212" sheetId="2" r:id="rId2"/>
    <sheet name="E.R- + E.R+ (discard)" sheetId="3" r:id="rId3"/>
    <sheet name="E.R- + E.R+ 230110 (x)" sheetId="5" r:id="rId4"/>
    <sheet name="E.R- + E.R+ 230130" sheetId="7" r:id="rId5"/>
    <sheet name="E.coli+Salm 221213" sheetId="4" r:id="rId6"/>
    <sheet name="Soil homogenate 230117" sheetId="6" r:id="rId7"/>
    <sheet name="Growth curve 230214" sheetId="8" r:id="rId8"/>
    <sheet name="Color reading" sheetId="9" r:id="rId9"/>
    <sheet name="Repeat of all tests 20231025" sheetId="10" r:id="rId10"/>
    <sheet name="Statistics" sheetId="11" r:id="rId11"/>
    <sheet name="Inoculum" sheetId="12" r:id="rId12"/>
    <sheet name="Background Flora Leaf Washes" sheetId="13" r:id="rId13"/>
    <sheet name="MPN LPBR" sheetId="14" r:id="rId14"/>
    <sheet name="MPN Results" sheetId="15" r:id="rId15"/>
  </sheets>
  <definedNames>
    <definedName name="Blank_MP1_panel12" localSheetId="13">'MPN Results'!$H$9</definedName>
    <definedName name="Blank_MP1_panel16" localSheetId="13">'MPN Results'!$H$12</definedName>
    <definedName name="Blank_MP1_panel20" localSheetId="13">'MPN Results'!$H$15</definedName>
    <definedName name="Blank_MP1_panel24" localSheetId="13">'MPN Results'!$H$18</definedName>
    <definedName name="Blank_MP1_panel28" localSheetId="13">'MPN Results'!$H$21</definedName>
    <definedName name="Blank_MP1_panel32" localSheetId="13">'MPN Results'!$H$24</definedName>
    <definedName name="Blank_MP1_panel34" localSheetId="13">'MPN LPBR'!$D$5</definedName>
    <definedName name="Blank_MP1_panel36" localSheetId="13">'MPN Results'!$H$27</definedName>
    <definedName name="Blank_MP1_panel38" localSheetId="13">'MPN LPBR'!$D$8</definedName>
    <definedName name="Blank_MP1_panel40" localSheetId="13">'MPN LPBR'!$E$47</definedName>
    <definedName name="Blank_MP1_panel42" localSheetId="13">'MPN LPBR'!$D$11</definedName>
    <definedName name="Blank_MP1_panel44" localSheetId="13">'MPN LPBR'!$E$50</definedName>
    <definedName name="Blank_MP1_panel46" localSheetId="13">'MPN LPBR'!$D$14</definedName>
    <definedName name="Blank_MP1_panel48" localSheetId="13">'MPN LPBR'!$E$53</definedName>
    <definedName name="Blank_MP1_panel8" localSheetId="13">'MPN Results'!$H$6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5" l="1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9" i="15"/>
  <c r="J20" i="15"/>
  <c r="J21" i="15"/>
  <c r="J23" i="15"/>
  <c r="J24" i="15"/>
  <c r="J25" i="15"/>
  <c r="J26" i="15"/>
  <c r="J28" i="15"/>
  <c r="J29" i="15"/>
  <c r="J30" i="15"/>
  <c r="J31" i="15"/>
  <c r="J32" i="15"/>
  <c r="J33" i="15"/>
  <c r="J34" i="15"/>
  <c r="F4" i="13"/>
  <c r="G4" i="13"/>
  <c r="I4" i="13"/>
  <c r="J4" i="13" s="1"/>
  <c r="F5" i="13"/>
  <c r="G5" i="13"/>
  <c r="I5" i="13"/>
  <c r="J5" i="13" s="1"/>
  <c r="F6" i="13"/>
  <c r="G6" i="13"/>
  <c r="I6" i="13"/>
  <c r="J6" i="13"/>
  <c r="F7" i="13"/>
  <c r="G7" i="13"/>
  <c r="I7" i="13"/>
  <c r="J7" i="13"/>
  <c r="F8" i="13"/>
  <c r="G8" i="13"/>
  <c r="I8" i="13"/>
  <c r="J8" i="13"/>
  <c r="F9" i="13"/>
  <c r="G9" i="13"/>
  <c r="I9" i="13"/>
  <c r="J9" i="13"/>
  <c r="F10" i="13"/>
  <c r="G10" i="13"/>
  <c r="I10" i="13"/>
  <c r="J10" i="13"/>
  <c r="F11" i="13"/>
  <c r="G11" i="13"/>
  <c r="I11" i="13"/>
  <c r="J11" i="13"/>
  <c r="F21" i="13"/>
  <c r="G21" i="13"/>
  <c r="I21" i="13"/>
  <c r="F22" i="13"/>
  <c r="G22" i="13" s="1"/>
  <c r="F23" i="13"/>
  <c r="I23" i="13" s="1"/>
  <c r="J23" i="13" s="1"/>
  <c r="G23" i="13"/>
  <c r="F24" i="13"/>
  <c r="I24" i="13" s="1"/>
  <c r="J24" i="13" s="1"/>
  <c r="G24" i="13"/>
  <c r="F25" i="13"/>
  <c r="I25" i="13" s="1"/>
  <c r="J25" i="13" s="1"/>
  <c r="G25" i="13"/>
  <c r="F26" i="13"/>
  <c r="I26" i="13" s="1"/>
  <c r="J26" i="13" s="1"/>
  <c r="G26" i="13"/>
  <c r="F27" i="13"/>
  <c r="I27" i="13" s="1"/>
  <c r="J27" i="13" s="1"/>
  <c r="G27" i="13"/>
  <c r="F28" i="13"/>
  <c r="I28" i="13" s="1"/>
  <c r="J28" i="13" s="1"/>
  <c r="G28" i="13"/>
  <c r="E5" i="12"/>
  <c r="N5" i="12"/>
  <c r="O5" i="12" s="1"/>
  <c r="E6" i="12"/>
  <c r="N6" i="12"/>
  <c r="O6" i="12" s="1"/>
  <c r="E7" i="12"/>
  <c r="G5" i="12" s="1"/>
  <c r="H5" i="12" s="1"/>
  <c r="N7" i="12"/>
  <c r="O7" i="12"/>
  <c r="N8" i="12"/>
  <c r="O8" i="12"/>
  <c r="M9" i="12"/>
  <c r="O9" i="12"/>
  <c r="E11" i="12"/>
  <c r="E13" i="12" s="1"/>
  <c r="G11" i="12" s="1"/>
  <c r="H11" i="12" s="1"/>
  <c r="E12" i="12"/>
  <c r="E20" i="12"/>
  <c r="N20" i="12"/>
  <c r="O20" i="12"/>
  <c r="E21" i="12"/>
  <c r="N21" i="12"/>
  <c r="O21" i="12"/>
  <c r="E22" i="12"/>
  <c r="G20" i="12" s="1"/>
  <c r="H20" i="12" s="1"/>
  <c r="M24" i="12"/>
  <c r="O24" i="12"/>
  <c r="E26" i="12"/>
  <c r="E27" i="12"/>
  <c r="E28" i="12"/>
  <c r="G26" i="12" s="1"/>
  <c r="H26" i="12" s="1"/>
  <c r="I22" i="13" l="1"/>
  <c r="I20" i="11"/>
  <c r="I28" i="11"/>
  <c r="K28" i="11" s="1"/>
  <c r="K43" i="11"/>
  <c r="K62" i="11"/>
  <c r="K61" i="11"/>
  <c r="K60" i="11"/>
  <c r="K56" i="11"/>
  <c r="K55" i="11"/>
  <c r="K54" i="11"/>
  <c r="K50" i="11"/>
  <c r="K49" i="11"/>
  <c r="K48" i="11"/>
  <c r="K42" i="11"/>
  <c r="K41" i="11"/>
  <c r="K40" i="11"/>
  <c r="K35" i="11"/>
  <c r="K34" i="11"/>
  <c r="K33" i="11"/>
  <c r="K27" i="11"/>
  <c r="K26" i="11"/>
  <c r="K25" i="11"/>
  <c r="K20" i="11"/>
  <c r="K19" i="11"/>
  <c r="K18" i="11"/>
  <c r="K13" i="11"/>
  <c r="K12" i="11"/>
  <c r="K11" i="11"/>
  <c r="K5" i="11"/>
  <c r="K6" i="11"/>
  <c r="K4" i="11"/>
  <c r="J43" i="11"/>
  <c r="J12" i="11"/>
  <c r="J62" i="11"/>
  <c r="J61" i="11"/>
  <c r="J60" i="11"/>
  <c r="J56" i="11"/>
  <c r="J55" i="11"/>
  <c r="J54" i="11"/>
  <c r="J50" i="11"/>
  <c r="J49" i="11"/>
  <c r="J48" i="11"/>
  <c r="J42" i="11"/>
  <c r="J41" i="11"/>
  <c r="J40" i="11"/>
  <c r="J35" i="11"/>
  <c r="J34" i="11"/>
  <c r="J33" i="11"/>
  <c r="J27" i="11"/>
  <c r="J26" i="11"/>
  <c r="J25" i="11"/>
  <c r="J20" i="11"/>
  <c r="J19" i="11"/>
  <c r="J18" i="11"/>
  <c r="J13" i="11"/>
  <c r="J11" i="11"/>
  <c r="J5" i="11"/>
  <c r="J6" i="11"/>
  <c r="J4" i="11"/>
  <c r="I43" i="11"/>
  <c r="I62" i="11"/>
  <c r="I61" i="11"/>
  <c r="I60" i="11"/>
  <c r="I56" i="11"/>
  <c r="I55" i="11"/>
  <c r="I54" i="11"/>
  <c r="I50" i="11"/>
  <c r="I49" i="11"/>
  <c r="I48" i="11"/>
  <c r="I42" i="11"/>
  <c r="I41" i="11"/>
  <c r="I40" i="11"/>
  <c r="I35" i="11"/>
  <c r="I34" i="11"/>
  <c r="I33" i="11"/>
  <c r="I27" i="11"/>
  <c r="I26" i="11"/>
  <c r="I25" i="11"/>
  <c r="I19" i="11"/>
  <c r="I18" i="11"/>
  <c r="I13" i="11"/>
  <c r="I12" i="11"/>
  <c r="I11" i="11"/>
  <c r="I5" i="11"/>
  <c r="I6" i="11"/>
  <c r="I4" i="11"/>
  <c r="H62" i="11"/>
  <c r="H61" i="11"/>
  <c r="H60" i="11"/>
  <c r="H56" i="11"/>
  <c r="H55" i="11"/>
  <c r="H54" i="11"/>
  <c r="H50" i="11"/>
  <c r="H49" i="11"/>
  <c r="H48" i="11"/>
  <c r="G43" i="11"/>
  <c r="F43" i="11"/>
  <c r="E43" i="11"/>
  <c r="D43" i="11"/>
  <c r="C43" i="11"/>
  <c r="B43" i="11"/>
  <c r="H42" i="11"/>
  <c r="H41" i="11"/>
  <c r="H40" i="11"/>
  <c r="G35" i="11"/>
  <c r="F35" i="11"/>
  <c r="E35" i="11"/>
  <c r="D35" i="11"/>
  <c r="C35" i="11"/>
  <c r="B35" i="11"/>
  <c r="H34" i="11"/>
  <c r="H33" i="11"/>
  <c r="G28" i="11"/>
  <c r="F28" i="11"/>
  <c r="E28" i="11"/>
  <c r="D28" i="11"/>
  <c r="C28" i="11"/>
  <c r="B28" i="11"/>
  <c r="H27" i="11"/>
  <c r="H26" i="11"/>
  <c r="H25" i="11"/>
  <c r="G20" i="11"/>
  <c r="F20" i="11"/>
  <c r="E20" i="11"/>
  <c r="D20" i="11"/>
  <c r="C20" i="11"/>
  <c r="B20" i="11"/>
  <c r="H19" i="11"/>
  <c r="H18" i="11"/>
  <c r="H13" i="11"/>
  <c r="H12" i="11"/>
  <c r="H11" i="11"/>
  <c r="H6" i="11"/>
  <c r="H5" i="11"/>
  <c r="H4" i="11"/>
  <c r="AI40" i="10"/>
  <c r="AH40" i="10"/>
  <c r="AC40" i="10"/>
  <c r="AD40" i="10"/>
  <c r="AE40" i="10"/>
  <c r="AF40" i="10"/>
  <c r="AG40" i="10"/>
  <c r="AB40" i="10"/>
  <c r="AC78" i="10"/>
  <c r="AD78" i="10"/>
  <c r="AI78" i="10" s="1"/>
  <c r="AE78" i="10"/>
  <c r="AF78" i="10"/>
  <c r="AG78" i="10"/>
  <c r="AB78" i="10"/>
  <c r="X19" i="10"/>
  <c r="X18" i="10"/>
  <c r="X17" i="10"/>
  <c r="J28" i="11" l="1"/>
  <c r="H43" i="11"/>
  <c r="H20" i="11"/>
  <c r="H35" i="11"/>
  <c r="H28" i="11"/>
  <c r="AH78" i="10"/>
  <c r="AI121" i="10"/>
  <c r="AH121" i="10"/>
  <c r="AI120" i="10"/>
  <c r="AH120" i="10"/>
  <c r="AI119" i="10"/>
  <c r="AH119" i="10"/>
  <c r="AI115" i="10"/>
  <c r="AH115" i="10"/>
  <c r="AI114" i="10"/>
  <c r="AH114" i="10"/>
  <c r="AI113" i="10"/>
  <c r="AH113" i="10"/>
  <c r="AI109" i="10"/>
  <c r="AH109" i="10"/>
  <c r="AI108" i="10"/>
  <c r="AH108" i="10"/>
  <c r="AI107" i="10"/>
  <c r="AH107" i="10"/>
  <c r="AI77" i="10"/>
  <c r="AH77" i="10"/>
  <c r="AI76" i="10"/>
  <c r="AH76" i="10"/>
  <c r="AI75" i="10"/>
  <c r="AH75" i="10"/>
  <c r="AG70" i="10"/>
  <c r="AF70" i="10"/>
  <c r="AE70" i="10"/>
  <c r="AD70" i="10"/>
  <c r="AC70" i="10"/>
  <c r="AB70" i="10"/>
  <c r="AI69" i="10"/>
  <c r="AH69" i="10"/>
  <c r="AI68" i="10"/>
  <c r="AH68" i="10"/>
  <c r="AI39" i="10"/>
  <c r="AH39" i="10"/>
  <c r="AI38" i="10"/>
  <c r="AH38" i="10"/>
  <c r="AI37" i="10"/>
  <c r="AH37" i="10"/>
  <c r="AC32" i="10"/>
  <c r="AD32" i="10"/>
  <c r="AE32" i="10"/>
  <c r="AF32" i="10"/>
  <c r="AG32" i="10"/>
  <c r="AB32" i="10"/>
  <c r="AI31" i="10"/>
  <c r="AH31" i="10"/>
  <c r="AI30" i="10"/>
  <c r="AH30" i="10"/>
  <c r="AI19" i="10"/>
  <c r="AH19" i="10"/>
  <c r="AI18" i="10"/>
  <c r="AH18" i="10"/>
  <c r="AI17" i="10"/>
  <c r="AH17" i="10"/>
  <c r="AI5" i="10"/>
  <c r="AI6" i="10"/>
  <c r="AI4" i="10"/>
  <c r="AH5" i="10"/>
  <c r="AH6" i="10"/>
  <c r="AH4" i="10"/>
  <c r="X22" i="10"/>
  <c r="X21" i="10"/>
  <c r="X20" i="10"/>
  <c r="C7" i="9"/>
  <c r="C6" i="9"/>
  <c r="B7" i="9"/>
  <c r="B6" i="9"/>
  <c r="V62" i="6"/>
  <c r="U62" i="6"/>
  <c r="V61" i="6"/>
  <c r="U61" i="6"/>
  <c r="V60" i="6"/>
  <c r="U60" i="6"/>
  <c r="N62" i="6"/>
  <c r="M62" i="6"/>
  <c r="N61" i="6"/>
  <c r="M61" i="6"/>
  <c r="N60" i="6"/>
  <c r="M60" i="6"/>
  <c r="F61" i="6"/>
  <c r="F62" i="6"/>
  <c r="F60" i="6"/>
  <c r="E61" i="6"/>
  <c r="E62" i="6"/>
  <c r="E60" i="6"/>
  <c r="O68" i="4"/>
  <c r="N68" i="4"/>
  <c r="L68" i="4"/>
  <c r="M68" i="4"/>
  <c r="K68" i="4"/>
  <c r="C62" i="7"/>
  <c r="D62" i="7"/>
  <c r="B62" i="7"/>
  <c r="F61" i="7"/>
  <c r="E61" i="7"/>
  <c r="F60" i="7"/>
  <c r="E60" i="7"/>
  <c r="F57" i="7"/>
  <c r="E57" i="7"/>
  <c r="F56" i="7"/>
  <c r="E56" i="7"/>
  <c r="F55" i="7"/>
  <c r="E55" i="7"/>
  <c r="I24" i="7"/>
  <c r="H24" i="7"/>
  <c r="D15" i="8"/>
  <c r="E15" i="8" s="1"/>
  <c r="B15" i="8"/>
  <c r="C15" i="8" s="1"/>
  <c r="F14" i="8"/>
  <c r="F13" i="8"/>
  <c r="F12" i="8"/>
  <c r="F15" i="8" s="1"/>
  <c r="F16" i="8" s="1"/>
  <c r="F8" i="8"/>
  <c r="F9" i="8"/>
  <c r="D10" i="8"/>
  <c r="E10" i="8" s="1"/>
  <c r="B10" i="8"/>
  <c r="C10" i="8" s="1"/>
  <c r="F7" i="8"/>
  <c r="E8" i="8"/>
  <c r="E9" i="8"/>
  <c r="E12" i="8"/>
  <c r="E13" i="8"/>
  <c r="E14" i="8"/>
  <c r="E7" i="8"/>
  <c r="E11" i="8" s="1"/>
  <c r="C8" i="8"/>
  <c r="C9" i="8"/>
  <c r="C12" i="8"/>
  <c r="C13" i="8"/>
  <c r="C14" i="8"/>
  <c r="C7" i="8"/>
  <c r="C11" i="8" s="1"/>
  <c r="H4" i="8"/>
  <c r="I4" i="8" s="1"/>
  <c r="D4" i="8"/>
  <c r="E4" i="8" s="1"/>
  <c r="I23" i="7"/>
  <c r="H23" i="7"/>
  <c r="F55" i="6"/>
  <c r="F56" i="6"/>
  <c r="F57" i="6"/>
  <c r="F54" i="6"/>
  <c r="E55" i="6"/>
  <c r="E56" i="6"/>
  <c r="E57" i="6"/>
  <c r="E54" i="6"/>
  <c r="X58" i="5"/>
  <c r="W58" i="5"/>
  <c r="X57" i="5"/>
  <c r="W57" i="5"/>
  <c r="X56" i="5"/>
  <c r="W56" i="5"/>
  <c r="AF41" i="5"/>
  <c r="AE41" i="5"/>
  <c r="AF40" i="5"/>
  <c r="AE40" i="5"/>
  <c r="AF39" i="5"/>
  <c r="AE39" i="5"/>
  <c r="AF18" i="5"/>
  <c r="AE18" i="5"/>
  <c r="AF17" i="5"/>
  <c r="AE17" i="5"/>
  <c r="AF16" i="5"/>
  <c r="AE16" i="5"/>
  <c r="AF4" i="5"/>
  <c r="AF5" i="5"/>
  <c r="AF3" i="5"/>
  <c r="AE4" i="5"/>
  <c r="AE5" i="5"/>
  <c r="AE3" i="5"/>
  <c r="O111" i="4"/>
  <c r="N111" i="4"/>
  <c r="O90" i="4"/>
  <c r="N90" i="4"/>
  <c r="O89" i="4"/>
  <c r="N89" i="4"/>
  <c r="O88" i="4"/>
  <c r="N88" i="4"/>
  <c r="O67" i="4"/>
  <c r="N67" i="4"/>
  <c r="O66" i="4"/>
  <c r="N66" i="4"/>
  <c r="O65" i="4"/>
  <c r="N65" i="4"/>
  <c r="O44" i="4"/>
  <c r="N44" i="4"/>
  <c r="O43" i="4"/>
  <c r="N43" i="4"/>
  <c r="O42" i="4"/>
  <c r="N42" i="4"/>
  <c r="O20" i="2"/>
  <c r="N20" i="2"/>
  <c r="O19" i="2"/>
  <c r="N19" i="2"/>
  <c r="O18" i="2"/>
  <c r="N18" i="2"/>
  <c r="F19" i="1"/>
  <c r="F20" i="1"/>
  <c r="F18" i="1"/>
  <c r="E19" i="1"/>
  <c r="E20" i="1"/>
  <c r="E18" i="1"/>
  <c r="X5" i="2"/>
  <c r="X6" i="2"/>
  <c r="Y7" i="2" s="1"/>
  <c r="X4" i="2"/>
  <c r="X7" i="2" s="1"/>
  <c r="AI70" i="10" l="1"/>
  <c r="AH70" i="10"/>
  <c r="Y23" i="10"/>
  <c r="X23" i="10"/>
  <c r="AH32" i="10"/>
  <c r="AI32" i="10"/>
  <c r="F62" i="7"/>
  <c r="E62" i="7"/>
  <c r="F10" i="8"/>
  <c r="F11" i="8" s="1"/>
  <c r="C16" i="8"/>
  <c r="E16" i="8"/>
</calcChain>
</file>

<file path=xl/sharedStrings.xml><?xml version="1.0" encoding="utf-8"?>
<sst xmlns="http://schemas.openxmlformats.org/spreadsheetml/2006/main" count="3705" uniqueCount="257">
  <si>
    <t>Healthy E.coli 353 24hr culture directly dilute to -9 dilution, MPN in box, after 24hr, dotted on MACR</t>
  </si>
  <si>
    <t>MPN box</t>
  </si>
  <si>
    <t>Replicate #</t>
  </si>
  <si>
    <t>Broth</t>
  </si>
  <si>
    <t>1 ml</t>
  </si>
  <si>
    <t># of positive in tubes</t>
  </si>
  <si>
    <t>0.1 ml</t>
  </si>
  <si>
    <t>0.01 ml</t>
  </si>
  <si>
    <t>Healthy cells</t>
  </si>
  <si>
    <t>MPN index</t>
  </si>
  <si>
    <t>TSB</t>
  </si>
  <si>
    <t>TSBR</t>
  </si>
  <si>
    <t>LPBR</t>
  </si>
  <si>
    <t># of positive on plates</t>
  </si>
  <si>
    <t>0.1 ml of E.coli 353 24hr culture directly add to 20 ml DI with 1 ml of PAA solution (1 ml PAA in 10 ml DI), wait for 1 min, dilute to -5, MPN in box, after 24hr, dotted on MACR</t>
  </si>
  <si>
    <t>K12</t>
  </si>
  <si>
    <t>Mixed</t>
  </si>
  <si>
    <t>Injured cells</t>
  </si>
  <si>
    <t>Rep 1</t>
  </si>
  <si>
    <t>Rep 2</t>
  </si>
  <si>
    <t>Rep 3</t>
  </si>
  <si>
    <t>Anova: Single Factor</t>
  </si>
  <si>
    <t>SUMMARY</t>
  </si>
  <si>
    <t>Groups</t>
  </si>
  <si>
    <t>Count</t>
  </si>
  <si>
    <t>Sum</t>
  </si>
  <si>
    <t>Average</t>
  </si>
  <si>
    <t>Variance</t>
  </si>
  <si>
    <t>Row 1</t>
  </si>
  <si>
    <t>Row 2</t>
  </si>
  <si>
    <t>Row 3</t>
  </si>
  <si>
    <t>ANOVA</t>
  </si>
  <si>
    <t>Source of Variation</t>
  </si>
  <si>
    <t>SS</t>
  </si>
  <si>
    <t>df</t>
  </si>
  <si>
    <t>MS</t>
  </si>
  <si>
    <t>F</t>
  </si>
  <si>
    <t>P-value</t>
  </si>
  <si>
    <t>F crit</t>
  </si>
  <si>
    <t>Between Groups</t>
  </si>
  <si>
    <t>Within Groups</t>
  </si>
  <si>
    <t>Total</t>
  </si>
  <si>
    <t>injured cells</t>
  </si>
  <si>
    <t>(MPN box)</t>
  </si>
  <si>
    <t>Dilution</t>
  </si>
  <si>
    <t>Replicate</t>
  </si>
  <si>
    <t xml:space="preserve">TSA </t>
  </si>
  <si>
    <t>MACR</t>
  </si>
  <si>
    <t>Injured plate counts (actual counts on plates)</t>
  </si>
  <si>
    <t>Injury rate</t>
  </si>
  <si>
    <t>MAC confirmation</t>
  </si>
  <si>
    <t>MACR confirmation</t>
  </si>
  <si>
    <t>Salmonella 3136 and E.coli 353 24hr cultures directly dilute to -9 dilution, tested separately and then 1:1 mix, MPN in box, after 24hr, dotted on MACR</t>
  </si>
  <si>
    <t>Salmonella</t>
  </si>
  <si>
    <t>E.coli K12 got contamination</t>
  </si>
  <si>
    <t>E.coli K12 and E.coli 353 24hr cultures directly dilute to -9 dilution, tested separately and then 1:1 mix, MPN in box, after 24hr, dotted on MAC and MACR 20221212</t>
  </si>
  <si>
    <t xml:space="preserve">E.coli K12 and E.coli 353 24hr cultures directly dilute to -9 dilution, tested separately and then 1:1 mix, MPN in box, after 24hr, dotted on MAC and MACR </t>
  </si>
  <si>
    <t>(MACR confirmation)</t>
  </si>
  <si>
    <t>MACR Plate confirmation</t>
  </si>
  <si>
    <t>Avg</t>
  </si>
  <si>
    <t>STDEV</t>
  </si>
  <si>
    <t>Note: 2 are colorless dots</t>
  </si>
  <si>
    <t>Salmonella (MACR confirmation)</t>
  </si>
  <si>
    <t>353 (MACR confirmation)</t>
  </si>
  <si>
    <t>mixed (MACR confirmation)</t>
  </si>
  <si>
    <t>t-Test: Paired Two Sample for Means</t>
  </si>
  <si>
    <t>Variable 1</t>
  </si>
  <si>
    <t>Variable 2</t>
  </si>
  <si>
    <t>Mean</t>
  </si>
  <si>
    <t>Observations</t>
  </si>
  <si>
    <t>Pearson Correlation</t>
  </si>
  <si>
    <t>Hypothesized Mean Difference</t>
  </si>
  <si>
    <t>t Stat</t>
  </si>
  <si>
    <t>P(T&lt;=t) one-tail</t>
  </si>
  <si>
    <t>t Critical one-tail</t>
  </si>
  <si>
    <t>P(T&lt;=t) two-tail</t>
  </si>
  <si>
    <t>t Critical two-tail</t>
  </si>
  <si>
    <t>1:5 diluted Mixed</t>
  </si>
  <si>
    <t>possibly contaminated</t>
  </si>
  <si>
    <t>353 (MACR)</t>
  </si>
  <si>
    <t>K12 (MAC)</t>
  </si>
  <si>
    <t>Mixed (MACR)</t>
  </si>
  <si>
    <t>1:5 diluted Mixed (MACR)</t>
  </si>
  <si>
    <t>E.coli 353 24hr cultures directly dilute to -9 dilution (which is the tested substance), MPN in box, after 24hr, dotted on MACR. Substance: E.coli 353 in 5g/100ml soil homogenate (sterile and original), E.coli 353 in 0.1% PW, soil homogenate only for background flora</t>
  </si>
  <si>
    <t>Sterile soil</t>
  </si>
  <si>
    <t>Wild soil</t>
  </si>
  <si>
    <t>353 in PW</t>
  </si>
  <si>
    <t>Background flora</t>
  </si>
  <si>
    <t>t-test for 353 LPBR vs. mixed LPBR</t>
  </si>
  <si>
    <t>0.1% PW</t>
  </si>
  <si>
    <t>Background</t>
  </si>
  <si>
    <t>TSA confirmation</t>
  </si>
  <si>
    <t>0(3)</t>
  </si>
  <si>
    <t>1(2)</t>
  </si>
  <si>
    <t>0(1)</t>
  </si>
  <si>
    <t>0(2)</t>
  </si>
  <si>
    <t># of positive on plates: E.coli positive (other positive)</t>
  </si>
  <si>
    <t>1(1)</t>
  </si>
  <si>
    <t>N/A</t>
  </si>
  <si>
    <t>2(1)</t>
  </si>
  <si>
    <t xml:space="preserve">E.coli EDL933 and E.coli 353 24hr cultures directly dilute to -9 dilution, tested separately and then 1:1 mix, MPN in box, after 24hr, dotted on MAC and MACR </t>
  </si>
  <si>
    <t>1:4 diluted Mixed</t>
  </si>
  <si>
    <t>Not sure what happened</t>
  </si>
  <si>
    <t>Low level of E.coli 353 inoculated in TSBR &amp;LPBR, grow at 37C for 24 hour</t>
  </si>
  <si>
    <t>0h calculated inoculated level (initial bactaria level in two broth)</t>
  </si>
  <si>
    <t>TSA1</t>
  </si>
  <si>
    <t>TSA2</t>
  </si>
  <si>
    <t>TSAR1</t>
  </si>
  <si>
    <t>TSAR2</t>
  </si>
  <si>
    <t>Same inoculum in both broth</t>
  </si>
  <si>
    <t>TSA AVG</t>
  </si>
  <si>
    <t>Log TSA</t>
  </si>
  <si>
    <t>TSAR AVG</t>
  </si>
  <si>
    <t>Log TSAR</t>
  </si>
  <si>
    <t>24h count (all in -6 dilution)</t>
  </si>
  <si>
    <t>TSA</t>
  </si>
  <si>
    <t>Log MACR</t>
  </si>
  <si>
    <t>TSBR1</t>
  </si>
  <si>
    <t>TSBR2</t>
  </si>
  <si>
    <t>TSBR3</t>
  </si>
  <si>
    <t>LPBR1</t>
  </si>
  <si>
    <t>LPBR2</t>
  </si>
  <si>
    <t>LPBR3</t>
  </si>
  <si>
    <t>Injury %</t>
  </si>
  <si>
    <t>TSBR AVG</t>
  </si>
  <si>
    <t>TSBR STDEV</t>
  </si>
  <si>
    <t>LPBR AVG</t>
  </si>
  <si>
    <t>LPBR STDEV</t>
  </si>
  <si>
    <t>Injury % statistics</t>
  </si>
  <si>
    <t>mixed cells</t>
  </si>
  <si>
    <t>E. coli TVS353</t>
  </si>
  <si>
    <t>E. coli EDL933</t>
  </si>
  <si>
    <t>est. 353 in mixture</t>
  </si>
  <si>
    <t>mixed cell TSB vs. est. 353</t>
  </si>
  <si>
    <t>mixed cell TSBR vs. est. 353</t>
  </si>
  <si>
    <t>mixed cell LPBR vs. est. 353</t>
  </si>
  <si>
    <t>mixed cells and est. 353</t>
  </si>
  <si>
    <t>Row 4</t>
  </si>
  <si>
    <t>est. 353</t>
  </si>
  <si>
    <t>est. 353 &amp; mixed LPBR comparison</t>
  </si>
  <si>
    <t>est. 353 &amp; mixed TSB comparison</t>
  </si>
  <si>
    <t>est. 353 &amp; mixed TSBR comparison</t>
  </si>
  <si>
    <t>Replicate 1</t>
  </si>
  <si>
    <t>Replicate 2</t>
  </si>
  <si>
    <t>Replicate 3</t>
  </si>
  <si>
    <t>Standard Deviation</t>
  </si>
  <si>
    <t>TSB-P</t>
  </si>
  <si>
    <t>TSBR-P</t>
  </si>
  <si>
    <t>LPBR-B</t>
  </si>
  <si>
    <t>PW</t>
  </si>
  <si>
    <t>sterile soil</t>
  </si>
  <si>
    <t>wild soil</t>
  </si>
  <si>
    <t>Row 5</t>
  </si>
  <si>
    <t>Row 6</t>
  </si>
  <si>
    <t>Row 7</t>
  </si>
  <si>
    <t>Row 8</t>
  </si>
  <si>
    <t>Row 9</t>
  </si>
  <si>
    <t>OD590</t>
  </si>
  <si>
    <t>Control</t>
  </si>
  <si>
    <t>24 hr culture</t>
  </si>
  <si>
    <t>avg</t>
  </si>
  <si>
    <t>stdev</t>
  </si>
  <si>
    <t>Healthy 353</t>
  </si>
  <si>
    <t>Rep 4</t>
  </si>
  <si>
    <t>Rep 6</t>
  </si>
  <si>
    <t>Rep 5</t>
  </si>
  <si>
    <t>Injured 353</t>
  </si>
  <si>
    <t>Single strain</t>
  </si>
  <si>
    <t>353 in mixed culture</t>
  </si>
  <si>
    <t>MACR/MAC</t>
  </si>
  <si>
    <t>TSB V.S. LPBR</t>
  </si>
  <si>
    <t>LPBR VS est.353</t>
  </si>
  <si>
    <t>TSB VS est.353</t>
  </si>
  <si>
    <t>TSBR vs est.353</t>
  </si>
  <si>
    <t>est. vs 3 broth</t>
  </si>
  <si>
    <t>est. vs LPBR</t>
  </si>
  <si>
    <t>Confidence</t>
  </si>
  <si>
    <t>STER</t>
  </si>
  <si>
    <t>Counts</t>
  </si>
  <si>
    <t>Log CFU/leaf</t>
  </si>
  <si>
    <t>Inoculated</t>
  </si>
  <si>
    <t>CFU/mL</t>
  </si>
  <si>
    <t>Vol Plated mL</t>
  </si>
  <si>
    <t>(10^-1)</t>
  </si>
  <si>
    <t>80ul on each leaf</t>
  </si>
  <si>
    <t xml:space="preserve">Leaf Inoculations </t>
  </si>
  <si>
    <t>Log CFU/ml</t>
  </si>
  <si>
    <t>CFU/ml</t>
  </si>
  <si>
    <t xml:space="preserve">Count </t>
  </si>
  <si>
    <t>Volume plated</t>
  </si>
  <si>
    <t xml:space="preserve">Sample </t>
  </si>
  <si>
    <t>Log CFU/bag of water</t>
  </si>
  <si>
    <t>Leaf Washes Inoculum (100 ul of ecoli at the -4 dilution into 14 ml DI)</t>
  </si>
  <si>
    <t>100ul inoculated</t>
  </si>
  <si>
    <t xml:space="preserve">Leaf Washes </t>
  </si>
  <si>
    <t xml:space="preserve">Ecoli TVS 353 </t>
  </si>
  <si>
    <t>on store bought washed and ready to eat spinach</t>
  </si>
  <si>
    <t xml:space="preserve">Average </t>
  </si>
  <si>
    <t>100ul on each leaf</t>
  </si>
  <si>
    <t>on fresh unwashed spinach</t>
  </si>
  <si>
    <t>MAC</t>
  </si>
  <si>
    <t>Lof CFU/leaf wash bag</t>
  </si>
  <si>
    <t>CFU/Bag</t>
  </si>
  <si>
    <t>Volume in bag</t>
  </si>
  <si>
    <t>Vol Plated (ml)\</t>
  </si>
  <si>
    <t>Dilution Factor</t>
  </si>
  <si>
    <t xml:space="preserve">Agar </t>
  </si>
  <si>
    <t>Spinach leaf wash water Background Counts on brought spinach, washed and ready to eat.</t>
  </si>
  <si>
    <t>Sample 2 had one pink colony on both plates on MAC agar at the 0 dilution</t>
  </si>
  <si>
    <t>ZERO growth on TSAR or MACR plates</t>
  </si>
  <si>
    <t>NOTES:</t>
  </si>
  <si>
    <t xml:space="preserve">Spinach leaf wash water Background Counts on brought spinach, but unwashed. </t>
  </si>
  <si>
    <t>+ + +</t>
  </si>
  <si>
    <t>- - -</t>
  </si>
  <si>
    <t>Leaf 4</t>
  </si>
  <si>
    <t>EC + Leaf</t>
  </si>
  <si>
    <t>EC + Leaf Wash</t>
  </si>
  <si>
    <t xml:space="preserve"> </t>
  </si>
  <si>
    <t>3,3,3</t>
  </si>
  <si>
    <t>Leaf Inoc Visual</t>
  </si>
  <si>
    <t>Leaf 3</t>
  </si>
  <si>
    <t>3,3,0</t>
  </si>
  <si>
    <t>3,2,0</t>
  </si>
  <si>
    <t>- + -</t>
  </si>
  <si>
    <t>3,3,2</t>
  </si>
  <si>
    <t>- + +</t>
  </si>
  <si>
    <t>Leaf 2</t>
  </si>
  <si>
    <t xml:space="preserve">Leaf Wash Visual </t>
  </si>
  <si>
    <t>3,2,1</t>
  </si>
  <si>
    <t>Leaf 1</t>
  </si>
  <si>
    <t>3,3,1</t>
  </si>
  <si>
    <t xml:space="preserve">EC + Leaf Wash    </t>
  </si>
  <si>
    <t>Bias</t>
  </si>
  <si>
    <t>LH Upper</t>
  </si>
  <si>
    <t>LH Lower</t>
  </si>
  <si>
    <t>CF Upper</t>
  </si>
  <si>
    <t>CF Lower</t>
  </si>
  <si>
    <t>MPN/mL</t>
  </si>
  <si>
    <t>Number of Tubes Per Dilution</t>
  </si>
  <si>
    <t>Number of Positive Tubes Per Dilution</t>
  </si>
  <si>
    <t>Sample</t>
  </si>
  <si>
    <t>Inoculation Location</t>
  </si>
  <si>
    <t>mL in well</t>
  </si>
  <si>
    <t>Result</t>
  </si>
  <si>
    <t xml:space="preserve">MPN MACR confirmation </t>
  </si>
  <si>
    <t>MPN Visual confirmation with LPBR</t>
  </si>
  <si>
    <t>--</t>
  </si>
  <si>
    <t>Color Change</t>
  </si>
  <si>
    <t>Leaf</t>
  </si>
  <si>
    <t>1,0.1,0.01</t>
  </si>
  <si>
    <t xml:space="preserve">Leaf Wash Water </t>
  </si>
  <si>
    <t>Log MPN/mL</t>
  </si>
  <si>
    <t>Confirmation</t>
  </si>
  <si>
    <t xml:space="preserve">Broth </t>
  </si>
  <si>
    <t>Inoculum Volume per Dilution</t>
  </si>
  <si>
    <t>Number of Dilutions</t>
  </si>
  <si>
    <t>MPN confirmation on MACR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</si>
</sst>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0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2" fillId="0" borderId="2" xfId="0" applyFont="1" applyBorder="1" applyAlignment="1">
      <alignment horizontal="center"/>
    </xf>
    <xf numFmtId="11" fontId="0" fillId="0" borderId="0" xfId="0" applyNumberFormat="1"/>
    <xf numFmtId="164" fontId="0" fillId="0" borderId="0" xfId="0" applyNumberFormat="1"/>
    <xf numFmtId="0" fontId="0" fillId="4" borderId="0" xfId="0" applyFill="1"/>
    <xf numFmtId="0" fontId="3" fillId="0" borderId="0" xfId="0" applyFont="1"/>
    <xf numFmtId="0" fontId="4" fillId="0" borderId="0" xfId="0" applyFont="1"/>
    <xf numFmtId="0" fontId="4" fillId="5" borderId="0" xfId="0" applyFont="1" applyFill="1"/>
    <xf numFmtId="0" fontId="0" fillId="3" borderId="0" xfId="0" applyFill="1" applyAlignment="1">
      <alignment horizontal="right"/>
    </xf>
    <xf numFmtId="2" fontId="0" fillId="0" borderId="0" xfId="0" applyNumberFormat="1"/>
    <xf numFmtId="11" fontId="0" fillId="4" borderId="0" xfId="0" applyNumberFormat="1" applyFill="1"/>
    <xf numFmtId="2" fontId="0" fillId="4" borderId="0" xfId="0" applyNumberFormat="1" applyFill="1"/>
    <xf numFmtId="0" fontId="4" fillId="6" borderId="0" xfId="0" applyFont="1" applyFill="1"/>
    <xf numFmtId="0" fontId="4" fillId="7" borderId="0" xfId="0" applyFont="1" applyFill="1"/>
    <xf numFmtId="0" fontId="4" fillId="3" borderId="0" xfId="0" applyFont="1" applyFill="1"/>
    <xf numFmtId="0" fontId="4" fillId="8" borderId="0" xfId="0" applyFont="1" applyFill="1"/>
    <xf numFmtId="0" fontId="0" fillId="0" borderId="0" xfId="0" applyAlignment="1">
      <alignment horizontal="right"/>
    </xf>
    <xf numFmtId="0" fontId="0" fillId="9" borderId="0" xfId="0" applyFill="1"/>
    <xf numFmtId="0" fontId="4" fillId="9" borderId="0" xfId="0" applyFont="1" applyFill="1"/>
    <xf numFmtId="0" fontId="5" fillId="0" borderId="0" xfId="1"/>
    <xf numFmtId="0" fontId="6" fillId="0" borderId="0" xfId="1" applyFont="1"/>
    <xf numFmtId="14" fontId="6" fillId="0" borderId="0" xfId="1" applyNumberFormat="1" applyFont="1"/>
    <xf numFmtId="0" fontId="7" fillId="0" borderId="0" xfId="1" applyFont="1"/>
    <xf numFmtId="0" fontId="5" fillId="0" borderId="0" xfId="1" applyAlignment="1">
      <alignment horizontal="left"/>
    </xf>
    <xf numFmtId="49" fontId="5" fillId="0" borderId="0" xfId="1" applyNumberFormat="1" applyAlignment="1">
      <alignment horizontal="center"/>
    </xf>
    <xf numFmtId="49" fontId="5" fillId="0" borderId="0" xfId="1" applyNumberFormat="1" applyAlignment="1">
      <alignment horizontal="left"/>
    </xf>
    <xf numFmtId="49" fontId="8" fillId="0" borderId="0" xfId="1" applyNumberFormat="1" applyFont="1" applyAlignment="1">
      <alignment horizontal="center"/>
    </xf>
    <xf numFmtId="0" fontId="6" fillId="0" borderId="0" xfId="1" applyFont="1" applyAlignment="1">
      <alignment wrapText="1"/>
    </xf>
    <xf numFmtId="0" fontId="6" fillId="0" borderId="0" xfId="1" applyFont="1" applyAlignment="1">
      <alignment horizontal="left" wrapText="1"/>
    </xf>
    <xf numFmtId="0" fontId="5" fillId="0" borderId="0" xfId="1" applyAlignment="1">
      <alignment wrapText="1"/>
    </xf>
    <xf numFmtId="49" fontId="5" fillId="0" borderId="0" xfId="1" applyNumberFormat="1" applyAlignment="1">
      <alignment horizontal="center" wrapText="1"/>
    </xf>
    <xf numFmtId="14" fontId="5" fillId="0" borderId="0" xfId="1" applyNumberFormat="1"/>
    <xf numFmtId="0" fontId="9" fillId="0" borderId="0" xfId="1" applyFont="1" applyAlignment="1">
      <alignment horizontal="left"/>
    </xf>
    <xf numFmtId="14" fontId="9" fillId="0" borderId="0" xfId="1" applyNumberFormat="1" applyFont="1"/>
    <xf numFmtId="14" fontId="6" fillId="0" borderId="0" xfId="1" applyNumberFormat="1" applyFont="1" applyAlignment="1">
      <alignment horizontal="left"/>
    </xf>
  </cellXfs>
  <cellStyles count="2">
    <cellStyle name="Normal" xfId="0" builtinId="0"/>
    <cellStyle name="Normal 2" xfId="1" xr:uid="{108377E6-9557-674D-BB59-5FDAE50DC6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13</xdr:row>
      <xdr:rowOff>0</xdr:rowOff>
    </xdr:from>
    <xdr:ext cx="5740845" cy="3962743"/>
    <xdr:pic>
      <xdr:nvPicPr>
        <xdr:cNvPr id="2" name="Picture 1">
          <a:extLst>
            <a:ext uri="{FF2B5EF4-FFF2-40B4-BE49-F238E27FC236}">
              <a16:creationId xmlns:a16="http://schemas.microsoft.com/office/drawing/2014/main" id="{EB6A097A-53BD-A24D-94DF-D4CC1F800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84800" y="2476500"/>
          <a:ext cx="5740845" cy="3962743"/>
        </a:xfrm>
        <a:prstGeom prst="rect">
          <a:avLst/>
        </a:prstGeom>
      </xdr:spPr>
    </xdr:pic>
    <xdr:clientData/>
  </xdr:oneCellAnchor>
  <xdr:oneCellAnchor>
    <xdr:from>
      <xdr:col>15</xdr:col>
      <xdr:colOff>514350</xdr:colOff>
      <xdr:row>13</xdr:row>
      <xdr:rowOff>7620</xdr:rowOff>
    </xdr:from>
    <xdr:ext cx="5700204" cy="3962743"/>
    <xdr:pic>
      <xdr:nvPicPr>
        <xdr:cNvPr id="3" name="Picture 2">
          <a:extLst>
            <a:ext uri="{FF2B5EF4-FFF2-40B4-BE49-F238E27FC236}">
              <a16:creationId xmlns:a16="http://schemas.microsoft.com/office/drawing/2014/main" id="{75B1EF07-1AEA-144B-B4A1-10E8B46FA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10850" y="2484120"/>
          <a:ext cx="5700204" cy="396274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3</xdr:row>
      <xdr:rowOff>0</xdr:rowOff>
    </xdr:from>
    <xdr:ext cx="5648135" cy="3048264"/>
    <xdr:pic>
      <xdr:nvPicPr>
        <xdr:cNvPr id="2" name="Picture 1">
          <a:extLst>
            <a:ext uri="{FF2B5EF4-FFF2-40B4-BE49-F238E27FC236}">
              <a16:creationId xmlns:a16="http://schemas.microsoft.com/office/drawing/2014/main" id="{3B51BBC9-5CF2-4E4A-B1D0-42E490231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9600" y="571500"/>
          <a:ext cx="5648135" cy="3048264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20</xdr:row>
      <xdr:rowOff>0</xdr:rowOff>
    </xdr:from>
    <xdr:ext cx="5644325" cy="3048264"/>
    <xdr:pic>
      <xdr:nvPicPr>
        <xdr:cNvPr id="3" name="Picture 2">
          <a:extLst>
            <a:ext uri="{FF2B5EF4-FFF2-40B4-BE49-F238E27FC236}">
              <a16:creationId xmlns:a16="http://schemas.microsoft.com/office/drawing/2014/main" id="{FA1F66E9-BF39-F348-8DEE-7E3C24C80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9600" y="3810000"/>
          <a:ext cx="5644325" cy="30482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C024C-FF39-7040-BF47-F519D158F165}">
  <dimension ref="A1:Q37"/>
  <sheetViews>
    <sheetView workbookViewId="0">
      <selection activeCell="B18" sqref="B18:D20"/>
    </sheetView>
  </sheetViews>
  <sheetFormatPr baseColWidth="10" defaultRowHeight="16" x14ac:dyDescent="0.2"/>
  <sheetData>
    <row r="1" spans="1:17" x14ac:dyDescent="0.2">
      <c r="A1" t="s">
        <v>0</v>
      </c>
    </row>
    <row r="2" spans="1:17" x14ac:dyDescent="0.2">
      <c r="A2" s="1" t="s">
        <v>1</v>
      </c>
      <c r="B2" s="1"/>
      <c r="C2" s="1"/>
      <c r="D2" s="1" t="s">
        <v>5</v>
      </c>
      <c r="E2" s="1"/>
      <c r="F2" s="1"/>
      <c r="G2" s="1"/>
      <c r="J2" s="2" t="s">
        <v>58</v>
      </c>
      <c r="K2" s="2"/>
      <c r="L2" s="2"/>
      <c r="M2" s="2" t="s">
        <v>13</v>
      </c>
      <c r="N2" s="2"/>
      <c r="O2" s="2"/>
      <c r="P2" s="2"/>
      <c r="Q2" s="2"/>
    </row>
    <row r="3" spans="1:17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Q3" s="2"/>
    </row>
    <row r="4" spans="1:17" x14ac:dyDescent="0.2">
      <c r="A4" s="1" t="s">
        <v>8</v>
      </c>
      <c r="B4" s="1">
        <v>1</v>
      </c>
      <c r="C4" s="1" t="s">
        <v>10</v>
      </c>
      <c r="D4" s="1">
        <v>3</v>
      </c>
      <c r="E4" s="1">
        <v>2</v>
      </c>
      <c r="F4" s="1">
        <v>1</v>
      </c>
      <c r="G4" s="1">
        <v>15</v>
      </c>
      <c r="J4" s="2" t="s">
        <v>8</v>
      </c>
      <c r="K4" s="2">
        <v>1</v>
      </c>
      <c r="L4" s="2" t="s">
        <v>10</v>
      </c>
      <c r="M4" s="2">
        <v>3</v>
      </c>
      <c r="N4" s="2">
        <v>2</v>
      </c>
      <c r="O4" s="2">
        <v>1</v>
      </c>
      <c r="P4" s="2">
        <v>15</v>
      </c>
      <c r="Q4" s="2"/>
    </row>
    <row r="5" spans="1:17" x14ac:dyDescent="0.2">
      <c r="A5" s="1" t="s">
        <v>8</v>
      </c>
      <c r="B5" s="1">
        <v>1</v>
      </c>
      <c r="C5" s="1" t="s">
        <v>11</v>
      </c>
      <c r="D5" s="1">
        <v>3</v>
      </c>
      <c r="E5" s="1">
        <v>1</v>
      </c>
      <c r="F5" s="1">
        <v>0</v>
      </c>
      <c r="G5" s="1">
        <v>4.3</v>
      </c>
      <c r="J5" s="2" t="s">
        <v>8</v>
      </c>
      <c r="K5" s="2">
        <v>1</v>
      </c>
      <c r="L5" s="2" t="s">
        <v>11</v>
      </c>
      <c r="M5" s="2">
        <v>3</v>
      </c>
      <c r="N5" s="2">
        <v>1</v>
      </c>
      <c r="O5" s="2">
        <v>0</v>
      </c>
      <c r="P5" s="2">
        <v>4.3</v>
      </c>
      <c r="Q5" s="2"/>
    </row>
    <row r="6" spans="1:17" x14ac:dyDescent="0.2">
      <c r="A6" s="1" t="s">
        <v>8</v>
      </c>
      <c r="B6" s="1">
        <v>1</v>
      </c>
      <c r="C6" s="1" t="s">
        <v>12</v>
      </c>
      <c r="D6" s="1">
        <v>3</v>
      </c>
      <c r="E6" s="1">
        <v>2</v>
      </c>
      <c r="F6" s="1">
        <v>0</v>
      </c>
      <c r="G6" s="1">
        <v>9.3000000000000007</v>
      </c>
      <c r="J6" s="2" t="s">
        <v>8</v>
      </c>
      <c r="K6" s="2">
        <v>1</v>
      </c>
      <c r="L6" s="2" t="s">
        <v>12</v>
      </c>
      <c r="M6" s="2">
        <v>3</v>
      </c>
      <c r="N6" s="2">
        <v>2</v>
      </c>
      <c r="O6" s="2">
        <v>0</v>
      </c>
      <c r="P6" s="2">
        <v>9.3000000000000007</v>
      </c>
      <c r="Q6" s="2"/>
    </row>
    <row r="7" spans="1:17" x14ac:dyDescent="0.2">
      <c r="A7" s="1" t="s">
        <v>8</v>
      </c>
      <c r="B7" s="1">
        <v>2</v>
      </c>
      <c r="C7" s="1" t="s">
        <v>10</v>
      </c>
      <c r="D7" s="1">
        <v>3</v>
      </c>
      <c r="E7" s="1">
        <v>3</v>
      </c>
      <c r="F7" s="1">
        <v>1</v>
      </c>
      <c r="G7" s="1">
        <v>46</v>
      </c>
      <c r="J7" s="2" t="s">
        <v>8</v>
      </c>
      <c r="K7" s="2">
        <v>2</v>
      </c>
      <c r="L7" s="2" t="s">
        <v>10</v>
      </c>
      <c r="M7" s="2">
        <v>3</v>
      </c>
      <c r="N7" s="2">
        <v>3</v>
      </c>
      <c r="O7" s="2">
        <v>1</v>
      </c>
      <c r="P7" s="2">
        <v>46</v>
      </c>
      <c r="Q7" s="2"/>
    </row>
    <row r="8" spans="1:17" x14ac:dyDescent="0.2">
      <c r="A8" s="1" t="s">
        <v>8</v>
      </c>
      <c r="B8" s="1">
        <v>2</v>
      </c>
      <c r="C8" s="1" t="s">
        <v>11</v>
      </c>
      <c r="D8" s="1">
        <v>3</v>
      </c>
      <c r="E8" s="1">
        <v>1</v>
      </c>
      <c r="F8" s="1">
        <v>0</v>
      </c>
      <c r="G8" s="1">
        <v>4.3</v>
      </c>
      <c r="J8" s="2" t="s">
        <v>8</v>
      </c>
      <c r="K8" s="2">
        <v>2</v>
      </c>
      <c r="L8" s="2" t="s">
        <v>11</v>
      </c>
      <c r="M8" s="2">
        <v>3</v>
      </c>
      <c r="N8" s="2">
        <v>1</v>
      </c>
      <c r="O8" s="2">
        <v>0</v>
      </c>
      <c r="P8" s="2">
        <v>4.3</v>
      </c>
      <c r="Q8" s="2"/>
    </row>
    <row r="9" spans="1:17" x14ac:dyDescent="0.2">
      <c r="A9" s="1" t="s">
        <v>8</v>
      </c>
      <c r="B9" s="1">
        <v>2</v>
      </c>
      <c r="C9" s="1" t="s">
        <v>12</v>
      </c>
      <c r="D9" s="1">
        <v>3</v>
      </c>
      <c r="E9" s="1">
        <v>3</v>
      </c>
      <c r="F9" s="1">
        <v>1</v>
      </c>
      <c r="G9" s="1">
        <v>46</v>
      </c>
      <c r="J9" s="2" t="s">
        <v>8</v>
      </c>
      <c r="K9" s="2">
        <v>2</v>
      </c>
      <c r="L9" s="2" t="s">
        <v>12</v>
      </c>
      <c r="M9" s="2">
        <v>3</v>
      </c>
      <c r="N9" s="2">
        <v>3</v>
      </c>
      <c r="O9" s="2">
        <v>1</v>
      </c>
      <c r="P9" s="2">
        <v>46</v>
      </c>
      <c r="Q9" s="2"/>
    </row>
    <row r="10" spans="1:17" x14ac:dyDescent="0.2">
      <c r="A10" s="1" t="s">
        <v>8</v>
      </c>
      <c r="B10" s="1">
        <v>3</v>
      </c>
      <c r="C10" s="1" t="s">
        <v>10</v>
      </c>
      <c r="D10" s="1">
        <v>3</v>
      </c>
      <c r="E10" s="1">
        <v>2</v>
      </c>
      <c r="F10" s="1">
        <v>2</v>
      </c>
      <c r="G10" s="1">
        <v>21</v>
      </c>
      <c r="J10" s="2" t="s">
        <v>8</v>
      </c>
      <c r="K10" s="2">
        <v>3</v>
      </c>
      <c r="L10" s="2" t="s">
        <v>10</v>
      </c>
      <c r="M10" s="2">
        <v>3</v>
      </c>
      <c r="N10" s="2">
        <v>2</v>
      </c>
      <c r="O10" s="2">
        <v>2</v>
      </c>
      <c r="P10" s="2">
        <v>21</v>
      </c>
      <c r="Q10" s="2"/>
    </row>
    <row r="11" spans="1:17" x14ac:dyDescent="0.2">
      <c r="A11" s="1" t="s">
        <v>8</v>
      </c>
      <c r="B11" s="1">
        <v>3</v>
      </c>
      <c r="C11" s="1" t="s">
        <v>11</v>
      </c>
      <c r="D11" s="1">
        <v>3</v>
      </c>
      <c r="E11" s="1">
        <v>1</v>
      </c>
      <c r="F11" s="1">
        <v>0</v>
      </c>
      <c r="G11" s="1">
        <v>4.3</v>
      </c>
      <c r="J11" s="2" t="s">
        <v>8</v>
      </c>
      <c r="K11" s="2">
        <v>3</v>
      </c>
      <c r="L11" s="2" t="s">
        <v>11</v>
      </c>
      <c r="M11" s="2">
        <v>3</v>
      </c>
      <c r="N11" s="2">
        <v>1</v>
      </c>
      <c r="O11" s="2">
        <v>0</v>
      </c>
      <c r="P11" s="2">
        <v>4.3</v>
      </c>
      <c r="Q11" s="2"/>
    </row>
    <row r="12" spans="1:17" x14ac:dyDescent="0.2">
      <c r="A12" s="1" t="s">
        <v>8</v>
      </c>
      <c r="B12" s="1">
        <v>3</v>
      </c>
      <c r="C12" s="1" t="s">
        <v>12</v>
      </c>
      <c r="D12" s="1">
        <v>3</v>
      </c>
      <c r="E12" s="1">
        <v>1</v>
      </c>
      <c r="F12" s="1">
        <v>0</v>
      </c>
      <c r="G12" s="1">
        <v>4.3</v>
      </c>
      <c r="J12" s="2" t="s">
        <v>8</v>
      </c>
      <c r="K12" s="2">
        <v>3</v>
      </c>
      <c r="L12" s="2" t="s">
        <v>12</v>
      </c>
      <c r="M12" s="2">
        <v>3</v>
      </c>
      <c r="N12" s="2">
        <v>1</v>
      </c>
      <c r="O12" s="2">
        <v>0</v>
      </c>
      <c r="P12" s="2">
        <v>4.3</v>
      </c>
      <c r="Q12" s="2"/>
    </row>
    <row r="13" spans="1:17" x14ac:dyDescent="0.2">
      <c r="A13" s="1"/>
      <c r="B13" s="1"/>
      <c r="C13" s="1"/>
      <c r="D13" s="1"/>
      <c r="E13" s="1"/>
      <c r="F13" s="1"/>
      <c r="G13" s="1"/>
      <c r="J13" s="2"/>
      <c r="K13" s="2"/>
      <c r="L13" s="2"/>
      <c r="M13" s="2"/>
      <c r="N13" s="2"/>
      <c r="O13" s="2"/>
      <c r="P13" s="2"/>
      <c r="Q13" s="2"/>
    </row>
    <row r="16" spans="1:17" x14ac:dyDescent="0.2">
      <c r="A16" t="s">
        <v>8</v>
      </c>
    </row>
    <row r="17" spans="1:6" x14ac:dyDescent="0.2">
      <c r="B17" t="s">
        <v>18</v>
      </c>
      <c r="C17" t="s">
        <v>19</v>
      </c>
      <c r="D17" t="s">
        <v>20</v>
      </c>
      <c r="E17" t="s">
        <v>59</v>
      </c>
      <c r="F17" t="s">
        <v>60</v>
      </c>
    </row>
    <row r="18" spans="1:6" x14ac:dyDescent="0.2">
      <c r="A18" t="s">
        <v>10</v>
      </c>
      <c r="B18" s="2">
        <v>15</v>
      </c>
      <c r="C18" s="2">
        <v>46</v>
      </c>
      <c r="D18" s="2">
        <v>21</v>
      </c>
      <c r="E18">
        <f>AVERAGE(B18:D18)</f>
        <v>27.333333333333332</v>
      </c>
      <c r="F18">
        <f>STDEV(B18:D18)</f>
        <v>16.441816606851361</v>
      </c>
    </row>
    <row r="19" spans="1:6" x14ac:dyDescent="0.2">
      <c r="A19" t="s">
        <v>11</v>
      </c>
      <c r="B19" s="2">
        <v>4.3</v>
      </c>
      <c r="C19" s="2">
        <v>4.3</v>
      </c>
      <c r="D19" s="2">
        <v>4.3</v>
      </c>
      <c r="E19">
        <f t="shared" ref="E19:E20" si="0">AVERAGE(B19:D19)</f>
        <v>4.3</v>
      </c>
      <c r="F19">
        <f t="shared" ref="F19:F20" si="1">STDEV(B19:D19)</f>
        <v>0</v>
      </c>
    </row>
    <row r="20" spans="1:6" x14ac:dyDescent="0.2">
      <c r="A20" t="s">
        <v>12</v>
      </c>
      <c r="B20" s="2">
        <v>9.3000000000000007</v>
      </c>
      <c r="C20" s="2">
        <v>46</v>
      </c>
      <c r="D20" s="2">
        <v>4.3</v>
      </c>
      <c r="E20">
        <f t="shared" si="0"/>
        <v>19.866666666666664</v>
      </c>
      <c r="F20">
        <f t="shared" si="1"/>
        <v>22.769789927299136</v>
      </c>
    </row>
    <row r="23" spans="1:6" x14ac:dyDescent="0.2">
      <c r="A23" t="s">
        <v>21</v>
      </c>
    </row>
    <row r="25" spans="1:6" ht="17" thickBot="1" x14ac:dyDescent="0.25">
      <c r="A25" t="s">
        <v>22</v>
      </c>
    </row>
    <row r="26" spans="1:6" x14ac:dyDescent="0.2">
      <c r="A26" s="4" t="s">
        <v>23</v>
      </c>
      <c r="B26" s="4" t="s">
        <v>24</v>
      </c>
      <c r="C26" s="4" t="s">
        <v>25</v>
      </c>
      <c r="D26" s="4" t="s">
        <v>26</v>
      </c>
      <c r="E26" s="4" t="s">
        <v>27</v>
      </c>
    </row>
    <row r="27" spans="1:6" x14ac:dyDescent="0.2">
      <c r="A27" t="s">
        <v>28</v>
      </c>
      <c r="B27">
        <v>3</v>
      </c>
      <c r="C27">
        <v>82</v>
      </c>
      <c r="D27">
        <v>27.333333333333332</v>
      </c>
      <c r="E27">
        <v>270.33333333333326</v>
      </c>
    </row>
    <row r="28" spans="1:6" x14ac:dyDescent="0.2">
      <c r="A28" t="s">
        <v>29</v>
      </c>
      <c r="B28">
        <v>3</v>
      </c>
      <c r="C28">
        <v>12.899999999999999</v>
      </c>
      <c r="D28">
        <v>4.3</v>
      </c>
      <c r="E28">
        <v>0</v>
      </c>
    </row>
    <row r="29" spans="1:6" ht="17" thickBot="1" x14ac:dyDescent="0.25">
      <c r="A29" s="3" t="s">
        <v>30</v>
      </c>
      <c r="B29" s="3">
        <v>3</v>
      </c>
      <c r="C29" s="3">
        <v>59.599999999999994</v>
      </c>
      <c r="D29" s="3">
        <v>19.866666666666664</v>
      </c>
      <c r="E29" s="3">
        <v>518.46333333333325</v>
      </c>
    </row>
    <row r="32" spans="1:6" ht="17" thickBot="1" x14ac:dyDescent="0.25">
      <c r="A32" t="s">
        <v>31</v>
      </c>
    </row>
    <row r="33" spans="1:7" x14ac:dyDescent="0.2">
      <c r="A33" s="4" t="s">
        <v>32</v>
      </c>
      <c r="B33" s="4" t="s">
        <v>33</v>
      </c>
      <c r="C33" s="4" t="s">
        <v>34</v>
      </c>
      <c r="D33" s="4" t="s">
        <v>35</v>
      </c>
      <c r="E33" s="4" t="s">
        <v>36</v>
      </c>
      <c r="F33" s="4" t="s">
        <v>37</v>
      </c>
      <c r="G33" s="4" t="s">
        <v>38</v>
      </c>
    </row>
    <row r="34" spans="1:7" x14ac:dyDescent="0.2">
      <c r="A34" t="s">
        <v>39</v>
      </c>
      <c r="B34">
        <v>828.60666666666657</v>
      </c>
      <c r="C34">
        <v>2</v>
      </c>
      <c r="D34">
        <v>414.30333333333328</v>
      </c>
      <c r="E34">
        <v>1.5757039203174454</v>
      </c>
      <c r="F34">
        <v>0.28183181638271126</v>
      </c>
      <c r="G34">
        <v>5.1432528497847176</v>
      </c>
    </row>
    <row r="35" spans="1:7" x14ac:dyDescent="0.2">
      <c r="A35" t="s">
        <v>40</v>
      </c>
      <c r="B35">
        <v>1577.5933333333332</v>
      </c>
      <c r="C35">
        <v>6</v>
      </c>
      <c r="D35">
        <v>262.93222222222221</v>
      </c>
    </row>
    <row r="37" spans="1:7" ht="17" thickBot="1" x14ac:dyDescent="0.25">
      <c r="A37" s="3" t="s">
        <v>41</v>
      </c>
      <c r="B37" s="3">
        <v>2406.1999999999998</v>
      </c>
      <c r="C37" s="3">
        <v>8</v>
      </c>
      <c r="D37" s="3"/>
      <c r="E37" s="3"/>
      <c r="F37" s="3"/>
      <c r="G37" s="3"/>
    </row>
  </sheetData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6A4F-CFCE-6D4E-B150-90BDF3236E17}">
  <dimension ref="A1:Y37"/>
  <sheetViews>
    <sheetView topLeftCell="F1" workbookViewId="0">
      <selection activeCell="V4" sqref="V4:X6"/>
    </sheetView>
  </sheetViews>
  <sheetFormatPr baseColWidth="10" defaultRowHeight="16" x14ac:dyDescent="0.2"/>
  <sheetData>
    <row r="1" spans="1:25" x14ac:dyDescent="0.2">
      <c r="A1" t="s">
        <v>14</v>
      </c>
    </row>
    <row r="2" spans="1:25" x14ac:dyDescent="0.2">
      <c r="A2" s="1" t="s">
        <v>1</v>
      </c>
      <c r="B2" s="1"/>
      <c r="C2" s="1"/>
      <c r="D2" s="1" t="s">
        <v>5</v>
      </c>
      <c r="E2" s="1"/>
      <c r="F2" s="1"/>
      <c r="G2" s="1"/>
      <c r="J2" s="2" t="s">
        <v>58</v>
      </c>
      <c r="K2" s="2"/>
      <c r="L2" s="2"/>
      <c r="M2" s="2" t="s">
        <v>13</v>
      </c>
      <c r="N2" s="2"/>
      <c r="O2" s="2"/>
      <c r="P2" s="2"/>
      <c r="Q2" s="2"/>
      <c r="T2" t="s">
        <v>48</v>
      </c>
    </row>
    <row r="3" spans="1:25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Q3" s="2"/>
      <c r="T3" t="s">
        <v>44</v>
      </c>
      <c r="U3" t="s">
        <v>45</v>
      </c>
      <c r="V3" t="s">
        <v>46</v>
      </c>
      <c r="W3" t="s">
        <v>47</v>
      </c>
      <c r="X3" t="s">
        <v>49</v>
      </c>
    </row>
    <row r="4" spans="1:25" x14ac:dyDescent="0.2">
      <c r="A4" s="1" t="s">
        <v>17</v>
      </c>
      <c r="B4" s="1">
        <v>1</v>
      </c>
      <c r="C4" s="1" t="s">
        <v>10</v>
      </c>
      <c r="D4" s="1">
        <v>3</v>
      </c>
      <c r="E4" s="1">
        <v>1</v>
      </c>
      <c r="F4" s="1">
        <v>0</v>
      </c>
      <c r="G4" s="1">
        <v>4.3</v>
      </c>
      <c r="J4" s="2" t="s">
        <v>17</v>
      </c>
      <c r="K4" s="2">
        <v>1</v>
      </c>
      <c r="L4" s="2" t="s">
        <v>10</v>
      </c>
      <c r="M4" s="2">
        <v>3</v>
      </c>
      <c r="N4" s="2">
        <v>2</v>
      </c>
      <c r="O4" s="2">
        <v>0</v>
      </c>
      <c r="P4" s="2">
        <v>9.3000000000000007</v>
      </c>
      <c r="Q4" s="2"/>
      <c r="T4">
        <v>-3</v>
      </c>
      <c r="U4">
        <v>1</v>
      </c>
      <c r="V4" s="5">
        <v>1240</v>
      </c>
      <c r="W4" s="5">
        <v>440</v>
      </c>
      <c r="X4" s="6">
        <f>(V4-W4)/V4</f>
        <v>0.64516129032258063</v>
      </c>
    </row>
    <row r="5" spans="1:25" x14ac:dyDescent="0.2">
      <c r="A5" s="1" t="s">
        <v>17</v>
      </c>
      <c r="B5" s="1">
        <v>1</v>
      </c>
      <c r="C5" s="1" t="s">
        <v>11</v>
      </c>
      <c r="D5" s="1">
        <v>3</v>
      </c>
      <c r="E5" s="1">
        <v>1</v>
      </c>
      <c r="F5" s="1">
        <v>0</v>
      </c>
      <c r="G5" s="1">
        <v>4.3</v>
      </c>
      <c r="J5" s="2" t="s">
        <v>17</v>
      </c>
      <c r="K5" s="2">
        <v>1</v>
      </c>
      <c r="L5" s="2" t="s">
        <v>11</v>
      </c>
      <c r="M5" s="2">
        <v>3</v>
      </c>
      <c r="N5" s="2">
        <v>3</v>
      </c>
      <c r="O5" s="2">
        <v>0</v>
      </c>
      <c r="P5" s="2">
        <v>24</v>
      </c>
      <c r="Q5" s="2"/>
      <c r="T5">
        <v>-3</v>
      </c>
      <c r="U5">
        <v>2</v>
      </c>
      <c r="V5" s="5">
        <v>2120</v>
      </c>
      <c r="W5" s="5">
        <v>680</v>
      </c>
      <c r="X5" s="6">
        <f t="shared" ref="X5:X6" si="0">(V5-W5)/V5</f>
        <v>0.67924528301886788</v>
      </c>
    </row>
    <row r="6" spans="1:25" x14ac:dyDescent="0.2">
      <c r="A6" s="1" t="s">
        <v>17</v>
      </c>
      <c r="B6" s="1">
        <v>1</v>
      </c>
      <c r="C6" s="1" t="s">
        <v>12</v>
      </c>
      <c r="D6" s="1">
        <v>3</v>
      </c>
      <c r="E6" s="1">
        <v>0</v>
      </c>
      <c r="F6" s="1">
        <v>0</v>
      </c>
      <c r="G6" s="1">
        <v>2.2999999999999998</v>
      </c>
      <c r="J6" s="2" t="s">
        <v>17</v>
      </c>
      <c r="K6" s="2">
        <v>1</v>
      </c>
      <c r="L6" s="2" t="s">
        <v>12</v>
      </c>
      <c r="M6" s="2">
        <v>3</v>
      </c>
      <c r="N6" s="2">
        <v>2</v>
      </c>
      <c r="O6" s="2">
        <v>0</v>
      </c>
      <c r="P6" s="2">
        <v>9.3000000000000007</v>
      </c>
      <c r="Q6" s="2"/>
      <c r="T6">
        <v>-3</v>
      </c>
      <c r="U6">
        <v>3</v>
      </c>
      <c r="V6" s="5">
        <v>2780</v>
      </c>
      <c r="W6" s="5">
        <v>1280</v>
      </c>
      <c r="X6" s="6">
        <f t="shared" si="0"/>
        <v>0.53956834532374098</v>
      </c>
    </row>
    <row r="7" spans="1:25" x14ac:dyDescent="0.2">
      <c r="A7" s="1" t="s">
        <v>17</v>
      </c>
      <c r="B7" s="1">
        <v>2</v>
      </c>
      <c r="C7" s="1" t="s">
        <v>10</v>
      </c>
      <c r="D7" s="1">
        <v>3</v>
      </c>
      <c r="E7" s="1">
        <v>0</v>
      </c>
      <c r="F7" s="1">
        <v>0</v>
      </c>
      <c r="G7" s="1">
        <v>2.2999999999999998</v>
      </c>
      <c r="J7" s="2" t="s">
        <v>17</v>
      </c>
      <c r="K7" s="2">
        <v>2</v>
      </c>
      <c r="L7" s="2" t="s">
        <v>10</v>
      </c>
      <c r="M7" s="2">
        <v>3</v>
      </c>
      <c r="N7" s="2">
        <v>2</v>
      </c>
      <c r="O7" s="2">
        <v>0</v>
      </c>
      <c r="P7" s="2">
        <v>9.3000000000000007</v>
      </c>
      <c r="Q7" s="2"/>
      <c r="X7" s="6">
        <f>AVERAGE(X4:X6)</f>
        <v>0.6213249728883965</v>
      </c>
      <c r="Y7">
        <f>STDEV(X4:X6)</f>
        <v>7.2825402522673943E-2</v>
      </c>
    </row>
    <row r="8" spans="1:25" x14ac:dyDescent="0.2">
      <c r="A8" s="1" t="s">
        <v>17</v>
      </c>
      <c r="B8" s="1">
        <v>2</v>
      </c>
      <c r="C8" s="1" t="s">
        <v>11</v>
      </c>
      <c r="D8" s="1">
        <v>3</v>
      </c>
      <c r="E8" s="1">
        <v>1</v>
      </c>
      <c r="F8" s="1">
        <v>0</v>
      </c>
      <c r="G8" s="1">
        <v>4.3</v>
      </c>
      <c r="J8" s="2" t="s">
        <v>17</v>
      </c>
      <c r="K8" s="2">
        <v>2</v>
      </c>
      <c r="L8" s="2" t="s">
        <v>11</v>
      </c>
      <c r="M8" s="2">
        <v>3</v>
      </c>
      <c r="N8" s="2">
        <v>3</v>
      </c>
      <c r="O8" s="2">
        <v>0</v>
      </c>
      <c r="P8" s="2">
        <v>24</v>
      </c>
      <c r="Q8" s="2"/>
    </row>
    <row r="9" spans="1:25" x14ac:dyDescent="0.2">
      <c r="A9" s="1" t="s">
        <v>17</v>
      </c>
      <c r="B9" s="1">
        <v>2</v>
      </c>
      <c r="C9" s="1" t="s">
        <v>12</v>
      </c>
      <c r="D9" s="1">
        <v>3</v>
      </c>
      <c r="E9" s="1">
        <v>0</v>
      </c>
      <c r="F9" s="1">
        <v>0</v>
      </c>
      <c r="G9" s="1">
        <v>2.2999999999999998</v>
      </c>
      <c r="J9" s="2" t="s">
        <v>17</v>
      </c>
      <c r="K9" s="2">
        <v>2</v>
      </c>
      <c r="L9" s="2" t="s">
        <v>12</v>
      </c>
      <c r="M9" s="2">
        <v>3</v>
      </c>
      <c r="N9" s="2">
        <v>3</v>
      </c>
      <c r="O9" s="2">
        <v>0</v>
      </c>
      <c r="P9" s="2">
        <v>24</v>
      </c>
      <c r="Q9" s="2"/>
    </row>
    <row r="10" spans="1:25" x14ac:dyDescent="0.2">
      <c r="A10" s="1" t="s">
        <v>17</v>
      </c>
      <c r="B10" s="1">
        <v>3</v>
      </c>
      <c r="C10" s="1" t="s">
        <v>10</v>
      </c>
      <c r="D10" s="1">
        <v>3</v>
      </c>
      <c r="E10" s="1">
        <v>0</v>
      </c>
      <c r="F10" s="1">
        <v>0</v>
      </c>
      <c r="G10" s="1">
        <v>2.2999999999999998</v>
      </c>
      <c r="J10" s="2" t="s">
        <v>17</v>
      </c>
      <c r="K10" s="2">
        <v>3</v>
      </c>
      <c r="L10" s="2" t="s">
        <v>10</v>
      </c>
      <c r="M10" s="2">
        <v>3</v>
      </c>
      <c r="N10" s="2">
        <v>2</v>
      </c>
      <c r="O10" s="2">
        <v>0</v>
      </c>
      <c r="P10" s="2">
        <v>9.3000000000000007</v>
      </c>
      <c r="Q10" s="2"/>
    </row>
    <row r="11" spans="1:25" x14ac:dyDescent="0.2">
      <c r="A11" s="1" t="s">
        <v>17</v>
      </c>
      <c r="B11" s="1">
        <v>3</v>
      </c>
      <c r="C11" s="1" t="s">
        <v>11</v>
      </c>
      <c r="D11" s="1">
        <v>3</v>
      </c>
      <c r="E11" s="1">
        <v>0</v>
      </c>
      <c r="F11" s="1">
        <v>0</v>
      </c>
      <c r="G11" s="1">
        <v>2.2999999999999998</v>
      </c>
      <c r="J11" s="2" t="s">
        <v>17</v>
      </c>
      <c r="K11" s="2">
        <v>3</v>
      </c>
      <c r="L11" s="2" t="s">
        <v>11</v>
      </c>
      <c r="M11" s="2">
        <v>3</v>
      </c>
      <c r="N11" s="2">
        <v>3</v>
      </c>
      <c r="O11" s="2">
        <v>0</v>
      </c>
      <c r="P11" s="2">
        <v>24</v>
      </c>
      <c r="Q11" s="2"/>
    </row>
    <row r="12" spans="1:25" x14ac:dyDescent="0.2">
      <c r="A12" s="1" t="s">
        <v>17</v>
      </c>
      <c r="B12" s="1">
        <v>3</v>
      </c>
      <c r="C12" s="1" t="s">
        <v>12</v>
      </c>
      <c r="D12" s="1">
        <v>3</v>
      </c>
      <c r="E12" s="1">
        <v>0</v>
      </c>
      <c r="F12" s="1">
        <v>0</v>
      </c>
      <c r="G12" s="1">
        <v>2.2999999999999998</v>
      </c>
      <c r="J12" s="2" t="s">
        <v>17</v>
      </c>
      <c r="K12" s="2">
        <v>3</v>
      </c>
      <c r="L12" s="2" t="s">
        <v>12</v>
      </c>
      <c r="M12" s="2">
        <v>3</v>
      </c>
      <c r="N12" s="2">
        <v>3</v>
      </c>
      <c r="O12" s="2">
        <v>1</v>
      </c>
      <c r="P12" s="2">
        <v>46</v>
      </c>
      <c r="Q12" s="2"/>
    </row>
    <row r="13" spans="1:25" x14ac:dyDescent="0.2">
      <c r="A13" s="1"/>
      <c r="B13" s="1"/>
      <c r="C13" s="1"/>
      <c r="D13" s="1"/>
      <c r="E13" s="1"/>
      <c r="F13" s="1"/>
      <c r="G13" s="1"/>
      <c r="J13" s="2"/>
      <c r="K13" s="2"/>
      <c r="L13" s="2"/>
      <c r="M13" s="2"/>
      <c r="N13" s="2"/>
      <c r="O13" s="2"/>
      <c r="P13" s="2"/>
      <c r="Q13" s="2"/>
    </row>
    <row r="16" spans="1:25" x14ac:dyDescent="0.2">
      <c r="A16" t="s">
        <v>42</v>
      </c>
      <c r="B16" t="s">
        <v>43</v>
      </c>
      <c r="J16" t="s">
        <v>42</v>
      </c>
      <c r="K16" t="s">
        <v>57</v>
      </c>
    </row>
    <row r="17" spans="1:15" x14ac:dyDescent="0.2">
      <c r="B17" t="s">
        <v>18</v>
      </c>
      <c r="C17" t="s">
        <v>19</v>
      </c>
      <c r="D17" t="s">
        <v>20</v>
      </c>
      <c r="K17" t="s">
        <v>18</v>
      </c>
      <c r="L17" t="s">
        <v>19</v>
      </c>
      <c r="M17" t="s">
        <v>20</v>
      </c>
      <c r="N17" t="s">
        <v>59</v>
      </c>
      <c r="O17" t="s">
        <v>60</v>
      </c>
    </row>
    <row r="18" spans="1:15" x14ac:dyDescent="0.2">
      <c r="A18" t="s">
        <v>10</v>
      </c>
      <c r="B18" s="1">
        <v>4.3</v>
      </c>
      <c r="C18" s="1">
        <v>2.2999999999999998</v>
      </c>
      <c r="D18" s="1">
        <v>2.2999999999999998</v>
      </c>
      <c r="J18" t="s">
        <v>10</v>
      </c>
      <c r="K18" s="2">
        <v>9.3000000000000007</v>
      </c>
      <c r="L18" s="2">
        <v>9.3000000000000007</v>
      </c>
      <c r="M18" s="2">
        <v>9.3000000000000007</v>
      </c>
      <c r="N18">
        <f>AVERAGE(K18:M18)</f>
        <v>9.3000000000000007</v>
      </c>
      <c r="O18">
        <f>STDEV(K18:M18)</f>
        <v>0</v>
      </c>
    </row>
    <row r="19" spans="1:15" x14ac:dyDescent="0.2">
      <c r="A19" t="s">
        <v>11</v>
      </c>
      <c r="B19" s="1">
        <v>4.3</v>
      </c>
      <c r="C19" s="1">
        <v>4.3</v>
      </c>
      <c r="D19" s="1">
        <v>2.2999999999999998</v>
      </c>
      <c r="J19" t="s">
        <v>11</v>
      </c>
      <c r="K19" s="2">
        <v>24</v>
      </c>
      <c r="L19" s="2">
        <v>24</v>
      </c>
      <c r="M19" s="2">
        <v>24</v>
      </c>
      <c r="N19">
        <f t="shared" ref="N19:N20" si="1">AVERAGE(K19:M19)</f>
        <v>24</v>
      </c>
      <c r="O19">
        <f t="shared" ref="O19:O20" si="2">STDEV(K19:M19)</f>
        <v>0</v>
      </c>
    </row>
    <row r="20" spans="1:15" x14ac:dyDescent="0.2">
      <c r="A20" t="s">
        <v>12</v>
      </c>
      <c r="B20" s="1">
        <v>2.2999999999999998</v>
      </c>
      <c r="C20" s="1">
        <v>2.2999999999999998</v>
      </c>
      <c r="D20" s="1">
        <v>2.2999999999999998</v>
      </c>
      <c r="J20" t="s">
        <v>12</v>
      </c>
      <c r="K20" s="2">
        <v>9.3000000000000007</v>
      </c>
      <c r="L20" s="2">
        <v>24</v>
      </c>
      <c r="M20" s="2">
        <v>46</v>
      </c>
      <c r="N20">
        <f t="shared" si="1"/>
        <v>26.433333333333334</v>
      </c>
      <c r="O20">
        <f t="shared" si="2"/>
        <v>18.470607281119189</v>
      </c>
    </row>
    <row r="23" spans="1:15" x14ac:dyDescent="0.2">
      <c r="A23" t="s">
        <v>21</v>
      </c>
      <c r="J23" t="s">
        <v>21</v>
      </c>
    </row>
    <row r="25" spans="1:15" ht="17" thickBot="1" x14ac:dyDescent="0.25">
      <c r="A25" t="s">
        <v>22</v>
      </c>
      <c r="J25" t="s">
        <v>22</v>
      </c>
    </row>
    <row r="26" spans="1:15" x14ac:dyDescent="0.2">
      <c r="A26" s="4" t="s">
        <v>23</v>
      </c>
      <c r="B26" s="4" t="s">
        <v>24</v>
      </c>
      <c r="C26" s="4" t="s">
        <v>25</v>
      </c>
      <c r="D26" s="4" t="s">
        <v>26</v>
      </c>
      <c r="E26" s="4" t="s">
        <v>27</v>
      </c>
      <c r="J26" s="4" t="s">
        <v>23</v>
      </c>
      <c r="K26" s="4" t="s">
        <v>24</v>
      </c>
      <c r="L26" s="4" t="s">
        <v>25</v>
      </c>
      <c r="M26" s="4" t="s">
        <v>26</v>
      </c>
      <c r="N26" s="4" t="s">
        <v>27</v>
      </c>
    </row>
    <row r="27" spans="1:15" x14ac:dyDescent="0.2">
      <c r="A27" t="s">
        <v>28</v>
      </c>
      <c r="B27">
        <v>3</v>
      </c>
      <c r="C27">
        <v>8.8999999999999986</v>
      </c>
      <c r="D27">
        <v>2.9666666666666663</v>
      </c>
      <c r="E27">
        <v>1.3333333333333357</v>
      </c>
      <c r="J27" t="s">
        <v>28</v>
      </c>
      <c r="K27">
        <v>3</v>
      </c>
      <c r="L27">
        <v>27.900000000000002</v>
      </c>
      <c r="M27">
        <v>9.3000000000000007</v>
      </c>
      <c r="N27">
        <v>0</v>
      </c>
    </row>
    <row r="28" spans="1:15" x14ac:dyDescent="0.2">
      <c r="A28" t="s">
        <v>29</v>
      </c>
      <c r="B28">
        <v>3</v>
      </c>
      <c r="C28">
        <v>10.899999999999999</v>
      </c>
      <c r="D28">
        <v>3.6333333333333329</v>
      </c>
      <c r="E28">
        <v>1.3333333333333357</v>
      </c>
      <c r="J28" t="s">
        <v>29</v>
      </c>
      <c r="K28">
        <v>3</v>
      </c>
      <c r="L28">
        <v>72</v>
      </c>
      <c r="M28">
        <v>24</v>
      </c>
      <c r="N28">
        <v>0</v>
      </c>
    </row>
    <row r="29" spans="1:15" ht="17" thickBot="1" x14ac:dyDescent="0.25">
      <c r="A29" s="3" t="s">
        <v>30</v>
      </c>
      <c r="B29" s="3">
        <v>3</v>
      </c>
      <c r="C29" s="3">
        <v>6.8999999999999995</v>
      </c>
      <c r="D29" s="3">
        <v>2.2999999999999998</v>
      </c>
      <c r="E29" s="3">
        <v>0</v>
      </c>
      <c r="J29" s="3" t="s">
        <v>30</v>
      </c>
      <c r="K29" s="3">
        <v>3</v>
      </c>
      <c r="L29" s="3">
        <v>79.3</v>
      </c>
      <c r="M29" s="3">
        <v>26.433333333333334</v>
      </c>
      <c r="N29" s="3">
        <v>341.16333333333318</v>
      </c>
    </row>
    <row r="32" spans="1:15" ht="17" thickBot="1" x14ac:dyDescent="0.25">
      <c r="A32" t="s">
        <v>31</v>
      </c>
      <c r="J32" t="s">
        <v>31</v>
      </c>
    </row>
    <row r="33" spans="1:16" x14ac:dyDescent="0.2">
      <c r="A33" s="4" t="s">
        <v>32</v>
      </c>
      <c r="B33" s="4" t="s">
        <v>33</v>
      </c>
      <c r="C33" s="4" t="s">
        <v>34</v>
      </c>
      <c r="D33" s="4" t="s">
        <v>35</v>
      </c>
      <c r="E33" s="4" t="s">
        <v>36</v>
      </c>
      <c r="F33" s="4" t="s">
        <v>37</v>
      </c>
      <c r="G33" s="4" t="s">
        <v>38</v>
      </c>
      <c r="J33" s="4" t="s">
        <v>32</v>
      </c>
      <c r="K33" s="4" t="s">
        <v>33</v>
      </c>
      <c r="L33" s="4" t="s">
        <v>34</v>
      </c>
      <c r="M33" s="4" t="s">
        <v>35</v>
      </c>
      <c r="N33" s="4" t="s">
        <v>36</v>
      </c>
      <c r="O33" s="4" t="s">
        <v>37</v>
      </c>
      <c r="P33" s="4" t="s">
        <v>38</v>
      </c>
    </row>
    <row r="34" spans="1:16" x14ac:dyDescent="0.2">
      <c r="A34" t="s">
        <v>39</v>
      </c>
      <c r="B34">
        <v>2.6666666666666652</v>
      </c>
      <c r="C34">
        <v>2</v>
      </c>
      <c r="D34">
        <v>1.3333333333333326</v>
      </c>
      <c r="E34">
        <v>1.4999999999999991</v>
      </c>
      <c r="F34">
        <v>0.29629629629629634</v>
      </c>
      <c r="G34">
        <v>5.1432528497847176</v>
      </c>
      <c r="J34" t="s">
        <v>39</v>
      </c>
      <c r="K34">
        <v>515.56222222222209</v>
      </c>
      <c r="L34">
        <v>2</v>
      </c>
      <c r="M34">
        <v>257.78111111111104</v>
      </c>
      <c r="N34">
        <v>2.26678326119454</v>
      </c>
      <c r="O34">
        <v>0.18481083288972797</v>
      </c>
      <c r="P34">
        <v>5.1432528497847176</v>
      </c>
    </row>
    <row r="35" spans="1:16" x14ac:dyDescent="0.2">
      <c r="A35" t="s">
        <v>40</v>
      </c>
      <c r="B35">
        <v>5.3333333333333339</v>
      </c>
      <c r="C35">
        <v>6</v>
      </c>
      <c r="D35">
        <v>0.88888888888888895</v>
      </c>
      <c r="J35" t="s">
        <v>40</v>
      </c>
      <c r="K35">
        <v>682.3266666666666</v>
      </c>
      <c r="L35">
        <v>6</v>
      </c>
      <c r="M35">
        <v>113.7211111111111</v>
      </c>
    </row>
    <row r="37" spans="1:16" ht="17" thickBot="1" x14ac:dyDescent="0.25">
      <c r="A37" s="3" t="s">
        <v>41</v>
      </c>
      <c r="B37" s="3">
        <v>7.9999999999999991</v>
      </c>
      <c r="C37" s="3">
        <v>8</v>
      </c>
      <c r="D37" s="3"/>
      <c r="E37" s="3"/>
      <c r="F37" s="3"/>
      <c r="G37" s="3"/>
      <c r="J37" s="3" t="s">
        <v>41</v>
      </c>
      <c r="K37" s="3">
        <v>1197.8888888888887</v>
      </c>
      <c r="L37" s="3">
        <v>8</v>
      </c>
      <c r="M37" s="3"/>
      <c r="N37" s="3"/>
      <c r="O37" s="3"/>
      <c r="P37" s="3"/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731C2-184A-D54F-8454-5F689565E817}">
  <dimension ref="A1:Y86"/>
  <sheetViews>
    <sheetView topLeftCell="A6" workbookViewId="0">
      <selection activeCell="R7" sqref="R7"/>
    </sheetView>
  </sheetViews>
  <sheetFormatPr baseColWidth="10" defaultRowHeight="16" x14ac:dyDescent="0.2"/>
  <sheetData>
    <row r="1" spans="1:25" x14ac:dyDescent="0.2">
      <c r="A1" t="s">
        <v>55</v>
      </c>
      <c r="N1" s="8" t="s">
        <v>54</v>
      </c>
    </row>
    <row r="2" spans="1:25" x14ac:dyDescent="0.2">
      <c r="A2" s="1" t="s">
        <v>1</v>
      </c>
      <c r="B2" s="1"/>
      <c r="C2" s="1"/>
      <c r="D2" s="1" t="s">
        <v>5</v>
      </c>
      <c r="E2" s="1"/>
      <c r="F2" s="1"/>
      <c r="G2" s="1"/>
      <c r="J2" s="7" t="s">
        <v>50</v>
      </c>
      <c r="K2" s="2"/>
      <c r="L2" s="2"/>
      <c r="M2" s="2" t="s">
        <v>13</v>
      </c>
      <c r="N2" s="2"/>
      <c r="O2" s="2"/>
      <c r="P2" s="2"/>
      <c r="S2" s="7" t="s">
        <v>51</v>
      </c>
      <c r="T2" s="2"/>
      <c r="U2" s="2"/>
      <c r="V2" s="2" t="s">
        <v>13</v>
      </c>
      <c r="W2" s="2"/>
      <c r="X2" s="2"/>
      <c r="Y2" s="2"/>
    </row>
    <row r="3" spans="1:25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S3" s="2"/>
      <c r="T3" s="2" t="s">
        <v>2</v>
      </c>
      <c r="U3" s="2" t="s">
        <v>3</v>
      </c>
      <c r="V3" s="2" t="s">
        <v>4</v>
      </c>
      <c r="W3" s="2" t="s">
        <v>6</v>
      </c>
      <c r="X3" s="2" t="s">
        <v>7</v>
      </c>
      <c r="Y3" s="2" t="s">
        <v>9</v>
      </c>
    </row>
    <row r="4" spans="1:25" x14ac:dyDescent="0.2">
      <c r="A4" s="1" t="s">
        <v>15</v>
      </c>
      <c r="B4" s="1">
        <v>1</v>
      </c>
      <c r="C4" s="1" t="s">
        <v>10</v>
      </c>
      <c r="D4" s="1">
        <v>2</v>
      </c>
      <c r="E4" s="1">
        <v>0</v>
      </c>
      <c r="F4" s="1">
        <v>0</v>
      </c>
      <c r="G4" s="1">
        <v>0.92</v>
      </c>
      <c r="J4" s="2" t="s">
        <v>15</v>
      </c>
      <c r="K4" s="2">
        <v>1</v>
      </c>
      <c r="L4" s="2" t="s">
        <v>10</v>
      </c>
      <c r="M4" s="2"/>
      <c r="N4" s="2"/>
      <c r="O4" s="2"/>
      <c r="P4" s="2"/>
      <c r="S4" s="2" t="s">
        <v>15</v>
      </c>
      <c r="T4" s="2">
        <v>1</v>
      </c>
      <c r="U4" s="2" t="s">
        <v>10</v>
      </c>
      <c r="V4" s="2"/>
      <c r="W4" s="2"/>
      <c r="X4" s="2"/>
      <c r="Y4" s="2"/>
    </row>
    <row r="5" spans="1:25" x14ac:dyDescent="0.2">
      <c r="A5" s="1" t="s">
        <v>15</v>
      </c>
      <c r="B5" s="1">
        <v>1</v>
      </c>
      <c r="C5" s="1" t="s">
        <v>11</v>
      </c>
      <c r="D5" s="1">
        <v>0</v>
      </c>
      <c r="E5" s="1">
        <v>0</v>
      </c>
      <c r="F5" s="1">
        <v>0</v>
      </c>
      <c r="G5" s="1"/>
      <c r="J5" s="2" t="s">
        <v>15</v>
      </c>
      <c r="K5" s="2">
        <v>1</v>
      </c>
      <c r="L5" s="2" t="s">
        <v>11</v>
      </c>
      <c r="M5" s="2"/>
      <c r="N5" s="2"/>
      <c r="O5" s="2"/>
      <c r="P5" s="2"/>
      <c r="S5" s="2" t="s">
        <v>15</v>
      </c>
      <c r="T5" s="2">
        <v>1</v>
      </c>
      <c r="U5" s="2" t="s">
        <v>11</v>
      </c>
      <c r="V5" s="2"/>
      <c r="W5" s="2"/>
      <c r="X5" s="2"/>
      <c r="Y5" s="2"/>
    </row>
    <row r="6" spans="1:25" x14ac:dyDescent="0.2">
      <c r="A6" s="1" t="s">
        <v>15</v>
      </c>
      <c r="B6" s="1">
        <v>1</v>
      </c>
      <c r="C6" s="1" t="s">
        <v>12</v>
      </c>
      <c r="D6" s="1">
        <v>0</v>
      </c>
      <c r="E6" s="1">
        <v>0</v>
      </c>
      <c r="F6" s="1">
        <v>0</v>
      </c>
      <c r="G6" s="1"/>
      <c r="J6" s="2" t="s">
        <v>15</v>
      </c>
      <c r="K6" s="2">
        <v>1</v>
      </c>
      <c r="L6" s="2" t="s">
        <v>12</v>
      </c>
      <c r="M6" s="2"/>
      <c r="N6" s="2"/>
      <c r="O6" s="2"/>
      <c r="P6" s="2"/>
      <c r="S6" s="2" t="s">
        <v>15</v>
      </c>
      <c r="T6" s="2">
        <v>1</v>
      </c>
      <c r="U6" s="2" t="s">
        <v>12</v>
      </c>
      <c r="V6" s="2"/>
      <c r="W6" s="2"/>
      <c r="X6" s="2"/>
      <c r="Y6" s="2"/>
    </row>
    <row r="7" spans="1:25" x14ac:dyDescent="0.2">
      <c r="A7" s="1" t="s">
        <v>15</v>
      </c>
      <c r="B7" s="1">
        <v>2</v>
      </c>
      <c r="C7" s="1" t="s">
        <v>10</v>
      </c>
      <c r="D7" s="1">
        <v>2</v>
      </c>
      <c r="E7" s="1">
        <v>0</v>
      </c>
      <c r="F7" s="1">
        <v>0</v>
      </c>
      <c r="G7" s="1">
        <v>0.92</v>
      </c>
      <c r="J7" s="2" t="s">
        <v>15</v>
      </c>
      <c r="K7" s="2">
        <v>2</v>
      </c>
      <c r="L7" s="2" t="s">
        <v>10</v>
      </c>
      <c r="M7" s="2"/>
      <c r="N7" s="2"/>
      <c r="O7" s="2"/>
      <c r="P7" s="2"/>
      <c r="S7" s="2" t="s">
        <v>15</v>
      </c>
      <c r="T7" s="2">
        <v>2</v>
      </c>
      <c r="U7" s="2" t="s">
        <v>10</v>
      </c>
      <c r="V7" s="2"/>
      <c r="W7" s="2"/>
      <c r="X7" s="2"/>
      <c r="Y7" s="2"/>
    </row>
    <row r="8" spans="1:25" x14ac:dyDescent="0.2">
      <c r="A8" s="1" t="s">
        <v>15</v>
      </c>
      <c r="B8" s="1">
        <v>2</v>
      </c>
      <c r="C8" s="1" t="s">
        <v>11</v>
      </c>
      <c r="D8" s="1">
        <v>0</v>
      </c>
      <c r="E8" s="1">
        <v>0</v>
      </c>
      <c r="F8" s="1">
        <v>0</v>
      </c>
      <c r="G8" s="1"/>
      <c r="J8" s="2" t="s">
        <v>15</v>
      </c>
      <c r="K8" s="2">
        <v>2</v>
      </c>
      <c r="L8" s="2" t="s">
        <v>11</v>
      </c>
      <c r="M8" s="2"/>
      <c r="N8" s="2"/>
      <c r="O8" s="2"/>
      <c r="P8" s="2"/>
      <c r="S8" s="2" t="s">
        <v>15</v>
      </c>
      <c r="T8" s="2">
        <v>2</v>
      </c>
      <c r="U8" s="2" t="s">
        <v>11</v>
      </c>
      <c r="V8" s="2"/>
      <c r="W8" s="2"/>
      <c r="X8" s="2"/>
      <c r="Y8" s="2"/>
    </row>
    <row r="9" spans="1:25" x14ac:dyDescent="0.2">
      <c r="A9" s="1" t="s">
        <v>15</v>
      </c>
      <c r="B9" s="1">
        <v>2</v>
      </c>
      <c r="C9" s="1" t="s">
        <v>12</v>
      </c>
      <c r="D9" s="1">
        <v>0</v>
      </c>
      <c r="E9" s="1">
        <v>0</v>
      </c>
      <c r="F9" s="1">
        <v>0</v>
      </c>
      <c r="G9" s="1"/>
      <c r="J9" s="2" t="s">
        <v>15</v>
      </c>
      <c r="K9" s="2">
        <v>2</v>
      </c>
      <c r="L9" s="2" t="s">
        <v>12</v>
      </c>
      <c r="M9" s="2"/>
      <c r="N9" s="2"/>
      <c r="O9" s="2"/>
      <c r="P9" s="2"/>
      <c r="S9" s="2" t="s">
        <v>15</v>
      </c>
      <c r="T9" s="2">
        <v>2</v>
      </c>
      <c r="U9" s="2" t="s">
        <v>12</v>
      </c>
      <c r="V9" s="2"/>
      <c r="W9" s="2"/>
      <c r="X9" s="2"/>
      <c r="Y9" s="2"/>
    </row>
    <row r="10" spans="1:25" x14ac:dyDescent="0.2">
      <c r="A10" s="1" t="s">
        <v>15</v>
      </c>
      <c r="B10" s="1">
        <v>3</v>
      </c>
      <c r="C10" s="1" t="s">
        <v>10</v>
      </c>
      <c r="D10" s="1">
        <v>3</v>
      </c>
      <c r="E10" s="1">
        <v>0</v>
      </c>
      <c r="F10" s="1">
        <v>0</v>
      </c>
      <c r="G10" s="1">
        <v>2.2999999999999998</v>
      </c>
      <c r="J10" s="2" t="s">
        <v>15</v>
      </c>
      <c r="K10" s="2">
        <v>3</v>
      </c>
      <c r="L10" s="2" t="s">
        <v>10</v>
      </c>
      <c r="M10" s="2"/>
      <c r="N10" s="2"/>
      <c r="O10" s="2"/>
      <c r="P10" s="2"/>
      <c r="S10" s="2" t="s">
        <v>15</v>
      </c>
      <c r="T10" s="2">
        <v>3</v>
      </c>
      <c r="U10" s="2" t="s">
        <v>10</v>
      </c>
      <c r="V10" s="2"/>
      <c r="W10" s="2"/>
      <c r="X10" s="2"/>
      <c r="Y10" s="2"/>
    </row>
    <row r="11" spans="1:25" x14ac:dyDescent="0.2">
      <c r="A11" s="1" t="s">
        <v>15</v>
      </c>
      <c r="B11" s="1">
        <v>3</v>
      </c>
      <c r="C11" s="1" t="s">
        <v>11</v>
      </c>
      <c r="D11" s="1">
        <v>0</v>
      </c>
      <c r="E11" s="1">
        <v>0</v>
      </c>
      <c r="F11" s="1">
        <v>0</v>
      </c>
      <c r="G11" s="1"/>
      <c r="J11" s="2" t="s">
        <v>15</v>
      </c>
      <c r="K11" s="2">
        <v>3</v>
      </c>
      <c r="L11" s="2" t="s">
        <v>11</v>
      </c>
      <c r="M11" s="2"/>
      <c r="N11" s="2"/>
      <c r="O11" s="2"/>
      <c r="P11" s="2"/>
      <c r="S11" s="2" t="s">
        <v>15</v>
      </c>
      <c r="T11" s="2">
        <v>3</v>
      </c>
      <c r="U11" s="2" t="s">
        <v>11</v>
      </c>
      <c r="V11" s="2"/>
      <c r="W11" s="2"/>
      <c r="X11" s="2"/>
      <c r="Y11" s="2"/>
    </row>
    <row r="12" spans="1:25" x14ac:dyDescent="0.2">
      <c r="A12" s="1" t="s">
        <v>15</v>
      </c>
      <c r="B12" s="1">
        <v>3</v>
      </c>
      <c r="C12" s="1" t="s">
        <v>12</v>
      </c>
      <c r="D12" s="1">
        <v>0</v>
      </c>
      <c r="E12" s="1">
        <v>0</v>
      </c>
      <c r="F12" s="1">
        <v>0</v>
      </c>
      <c r="G12" s="1"/>
      <c r="J12" s="2" t="s">
        <v>15</v>
      </c>
      <c r="K12" s="2">
        <v>3</v>
      </c>
      <c r="L12" s="2" t="s">
        <v>12</v>
      </c>
      <c r="M12" s="2"/>
      <c r="N12" s="2"/>
      <c r="O12" s="2"/>
      <c r="P12" s="2"/>
      <c r="S12" s="2" t="s">
        <v>15</v>
      </c>
      <c r="T12" s="2">
        <v>3</v>
      </c>
      <c r="U12" s="2" t="s">
        <v>12</v>
      </c>
      <c r="V12" s="2"/>
      <c r="W12" s="2"/>
      <c r="X12" s="2"/>
      <c r="Y12" s="2"/>
    </row>
    <row r="13" spans="1:25" x14ac:dyDescent="0.2">
      <c r="J13" s="2"/>
      <c r="K13" s="2"/>
      <c r="L13" s="2"/>
      <c r="M13" s="2"/>
      <c r="N13" s="2"/>
      <c r="O13" s="2"/>
      <c r="P13" s="2"/>
      <c r="S13" s="2"/>
      <c r="T13" s="2"/>
      <c r="U13" s="2"/>
      <c r="V13" s="2"/>
      <c r="W13" s="2"/>
      <c r="X13" s="2"/>
      <c r="Y13" s="2"/>
    </row>
    <row r="14" spans="1:25" x14ac:dyDescent="0.2">
      <c r="J14" s="2"/>
      <c r="K14" s="2"/>
      <c r="L14" s="2"/>
      <c r="M14" s="2"/>
      <c r="N14" s="2"/>
      <c r="O14" s="2"/>
      <c r="P14" s="2"/>
      <c r="S14" s="2"/>
      <c r="T14" s="2"/>
      <c r="U14" s="2"/>
      <c r="V14" s="2"/>
      <c r="W14" s="2"/>
      <c r="X14" s="2"/>
      <c r="Y14" s="2"/>
    </row>
    <row r="15" spans="1:25" x14ac:dyDescent="0.2">
      <c r="A15" s="1" t="s">
        <v>1</v>
      </c>
      <c r="B15" s="1"/>
      <c r="C15" s="1"/>
      <c r="D15" s="1" t="s">
        <v>5</v>
      </c>
      <c r="E15" s="1"/>
      <c r="F15" s="1"/>
      <c r="G15" s="1"/>
      <c r="J15" s="7" t="s">
        <v>50</v>
      </c>
      <c r="K15" s="2"/>
      <c r="L15" s="2"/>
      <c r="M15" s="2" t="s">
        <v>13</v>
      </c>
      <c r="N15" s="2"/>
      <c r="O15" s="2"/>
      <c r="P15" s="2"/>
      <c r="S15" s="7" t="s">
        <v>51</v>
      </c>
      <c r="T15" s="2"/>
      <c r="U15" s="2"/>
      <c r="V15" s="2" t="s">
        <v>13</v>
      </c>
      <c r="W15" s="2"/>
      <c r="X15" s="2"/>
      <c r="Y15" s="2"/>
    </row>
    <row r="16" spans="1:25" x14ac:dyDescent="0.2">
      <c r="A16" s="1"/>
      <c r="B16" s="1" t="s">
        <v>2</v>
      </c>
      <c r="C16" s="1" t="s">
        <v>3</v>
      </c>
      <c r="D16" s="1" t="s">
        <v>4</v>
      </c>
      <c r="E16" s="1" t="s">
        <v>6</v>
      </c>
      <c r="F16" s="1" t="s">
        <v>7</v>
      </c>
      <c r="G16" s="1" t="s">
        <v>9</v>
      </c>
      <c r="J16" s="2"/>
      <c r="K16" s="2" t="s">
        <v>2</v>
      </c>
      <c r="L16" s="2" t="s">
        <v>3</v>
      </c>
      <c r="M16" s="2" t="s">
        <v>4</v>
      </c>
      <c r="N16" s="2" t="s">
        <v>6</v>
      </c>
      <c r="O16" s="2" t="s">
        <v>7</v>
      </c>
      <c r="P16" s="2" t="s">
        <v>9</v>
      </c>
      <c r="S16" s="2"/>
      <c r="T16" s="2" t="s">
        <v>2</v>
      </c>
      <c r="U16" s="2" t="s">
        <v>3</v>
      </c>
      <c r="V16" s="2" t="s">
        <v>4</v>
      </c>
      <c r="W16" s="2" t="s">
        <v>6</v>
      </c>
      <c r="X16" s="2" t="s">
        <v>7</v>
      </c>
      <c r="Y16" s="2" t="s">
        <v>9</v>
      </c>
    </row>
    <row r="17" spans="1:25" x14ac:dyDescent="0.2">
      <c r="A17" s="1">
        <v>353</v>
      </c>
      <c r="B17" s="1">
        <v>1</v>
      </c>
      <c r="C17" s="1" t="s">
        <v>10</v>
      </c>
      <c r="D17" s="1">
        <v>3</v>
      </c>
      <c r="E17" s="1">
        <v>0</v>
      </c>
      <c r="F17" s="1">
        <v>0</v>
      </c>
      <c r="G17" s="1">
        <v>2.2999999999999998</v>
      </c>
      <c r="J17" s="2">
        <v>353</v>
      </c>
      <c r="K17" s="2">
        <v>1</v>
      </c>
      <c r="L17" s="2" t="s">
        <v>10</v>
      </c>
      <c r="M17" s="2"/>
      <c r="N17" s="2"/>
      <c r="O17" s="2"/>
      <c r="P17" s="2"/>
      <c r="S17" s="2">
        <v>353</v>
      </c>
      <c r="T17" s="2">
        <v>1</v>
      </c>
      <c r="U17" s="2" t="s">
        <v>10</v>
      </c>
      <c r="V17" s="2"/>
      <c r="W17" s="2"/>
      <c r="X17" s="2"/>
      <c r="Y17" s="2"/>
    </row>
    <row r="18" spans="1:25" x14ac:dyDescent="0.2">
      <c r="A18" s="1">
        <v>353</v>
      </c>
      <c r="B18" s="1">
        <v>1</v>
      </c>
      <c r="C18" s="1" t="s">
        <v>11</v>
      </c>
      <c r="D18" s="1">
        <v>3</v>
      </c>
      <c r="E18" s="1">
        <v>0</v>
      </c>
      <c r="F18" s="1">
        <v>0</v>
      </c>
      <c r="G18" s="1">
        <v>2.2999999999999998</v>
      </c>
      <c r="J18" s="2">
        <v>353</v>
      </c>
      <c r="K18" s="2">
        <v>1</v>
      </c>
      <c r="L18" s="2" t="s">
        <v>11</v>
      </c>
      <c r="M18" s="2"/>
      <c r="N18" s="2"/>
      <c r="O18" s="2"/>
      <c r="P18" s="2"/>
      <c r="S18" s="2">
        <v>353</v>
      </c>
      <c r="T18" s="2">
        <v>1</v>
      </c>
      <c r="U18" s="2" t="s">
        <v>11</v>
      </c>
      <c r="V18" s="2"/>
      <c r="W18" s="2"/>
      <c r="X18" s="2"/>
      <c r="Y18" s="2"/>
    </row>
    <row r="19" spans="1:25" x14ac:dyDescent="0.2">
      <c r="A19" s="1">
        <v>353</v>
      </c>
      <c r="B19" s="1">
        <v>1</v>
      </c>
      <c r="C19" s="1" t="s">
        <v>12</v>
      </c>
      <c r="D19" s="1">
        <v>3</v>
      </c>
      <c r="E19" s="1">
        <v>1</v>
      </c>
      <c r="F19" s="1">
        <v>0</v>
      </c>
      <c r="G19" s="1">
        <v>4.3</v>
      </c>
      <c r="J19" s="2">
        <v>353</v>
      </c>
      <c r="K19" s="2">
        <v>1</v>
      </c>
      <c r="L19" s="2" t="s">
        <v>12</v>
      </c>
      <c r="M19" s="2"/>
      <c r="N19" s="2"/>
      <c r="O19" s="2"/>
      <c r="P19" s="2"/>
      <c r="S19" s="2">
        <v>353</v>
      </c>
      <c r="T19" s="2">
        <v>1</v>
      </c>
      <c r="U19" s="2" t="s">
        <v>12</v>
      </c>
      <c r="V19" s="2"/>
      <c r="W19" s="2"/>
      <c r="X19" s="2"/>
      <c r="Y19" s="2"/>
    </row>
    <row r="20" spans="1:25" x14ac:dyDescent="0.2">
      <c r="A20" s="1">
        <v>353</v>
      </c>
      <c r="B20" s="1">
        <v>2</v>
      </c>
      <c r="C20" s="1" t="s">
        <v>10</v>
      </c>
      <c r="D20" s="1">
        <v>3</v>
      </c>
      <c r="E20" s="1">
        <v>2</v>
      </c>
      <c r="F20" s="1">
        <v>0</v>
      </c>
      <c r="G20" s="1">
        <v>9.3000000000000007</v>
      </c>
      <c r="J20" s="2">
        <v>353</v>
      </c>
      <c r="K20" s="2">
        <v>2</v>
      </c>
      <c r="L20" s="2" t="s">
        <v>10</v>
      </c>
      <c r="M20" s="2"/>
      <c r="N20" s="2"/>
      <c r="O20" s="2"/>
      <c r="P20" s="2"/>
      <c r="S20" s="2">
        <v>353</v>
      </c>
      <c r="T20" s="2">
        <v>2</v>
      </c>
      <c r="U20" s="2" t="s">
        <v>10</v>
      </c>
      <c r="V20" s="2"/>
      <c r="W20" s="2"/>
      <c r="X20" s="2"/>
      <c r="Y20" s="2"/>
    </row>
    <row r="21" spans="1:25" x14ac:dyDescent="0.2">
      <c r="A21" s="1">
        <v>353</v>
      </c>
      <c r="B21" s="1">
        <v>2</v>
      </c>
      <c r="C21" s="1" t="s">
        <v>11</v>
      </c>
      <c r="D21" s="1">
        <v>3</v>
      </c>
      <c r="E21" s="1">
        <v>1</v>
      </c>
      <c r="F21" s="1">
        <v>0</v>
      </c>
      <c r="G21" s="1">
        <v>4.3</v>
      </c>
      <c r="J21" s="2">
        <v>353</v>
      </c>
      <c r="K21" s="2">
        <v>2</v>
      </c>
      <c r="L21" s="2" t="s">
        <v>11</v>
      </c>
      <c r="M21" s="2"/>
      <c r="N21" s="2"/>
      <c r="O21" s="2"/>
      <c r="P21" s="2"/>
      <c r="S21" s="2">
        <v>353</v>
      </c>
      <c r="T21" s="2">
        <v>2</v>
      </c>
      <c r="U21" s="2" t="s">
        <v>11</v>
      </c>
      <c r="V21" s="2"/>
      <c r="W21" s="2"/>
      <c r="X21" s="2"/>
      <c r="Y21" s="2"/>
    </row>
    <row r="22" spans="1:25" x14ac:dyDescent="0.2">
      <c r="A22" s="1">
        <v>353</v>
      </c>
      <c r="B22" s="1">
        <v>2</v>
      </c>
      <c r="C22" s="1" t="s">
        <v>12</v>
      </c>
      <c r="D22" s="1">
        <v>3</v>
      </c>
      <c r="E22" s="1">
        <v>1</v>
      </c>
      <c r="F22" s="1">
        <v>0</v>
      </c>
      <c r="G22" s="1">
        <v>4.3</v>
      </c>
      <c r="J22" s="2">
        <v>353</v>
      </c>
      <c r="K22" s="2">
        <v>2</v>
      </c>
      <c r="L22" s="2" t="s">
        <v>12</v>
      </c>
      <c r="M22" s="2"/>
      <c r="N22" s="2"/>
      <c r="O22" s="2"/>
      <c r="P22" s="2"/>
      <c r="S22" s="2">
        <v>353</v>
      </c>
      <c r="T22" s="2">
        <v>2</v>
      </c>
      <c r="U22" s="2" t="s">
        <v>12</v>
      </c>
      <c r="V22" s="2"/>
      <c r="W22" s="2"/>
      <c r="X22" s="2"/>
      <c r="Y22" s="2"/>
    </row>
    <row r="23" spans="1:25" x14ac:dyDescent="0.2">
      <c r="A23" s="1">
        <v>353</v>
      </c>
      <c r="B23" s="1">
        <v>3</v>
      </c>
      <c r="C23" s="1" t="s">
        <v>10</v>
      </c>
      <c r="D23" s="1">
        <v>3</v>
      </c>
      <c r="E23" s="1">
        <v>1</v>
      </c>
      <c r="F23" s="1">
        <v>0</v>
      </c>
      <c r="G23" s="1">
        <v>4.3</v>
      </c>
      <c r="J23" s="2">
        <v>353</v>
      </c>
      <c r="K23" s="2">
        <v>3</v>
      </c>
      <c r="L23" s="2" t="s">
        <v>10</v>
      </c>
      <c r="M23" s="2"/>
      <c r="N23" s="2"/>
      <c r="O23" s="2"/>
      <c r="P23" s="2"/>
      <c r="S23" s="2">
        <v>353</v>
      </c>
      <c r="T23" s="2">
        <v>3</v>
      </c>
      <c r="U23" s="2" t="s">
        <v>10</v>
      </c>
      <c r="V23" s="2"/>
      <c r="W23" s="2"/>
      <c r="X23" s="2"/>
      <c r="Y23" s="2"/>
    </row>
    <row r="24" spans="1:25" x14ac:dyDescent="0.2">
      <c r="A24" s="1">
        <v>353</v>
      </c>
      <c r="B24" s="1">
        <v>3</v>
      </c>
      <c r="C24" s="1" t="s">
        <v>11</v>
      </c>
      <c r="D24" s="1">
        <v>3</v>
      </c>
      <c r="E24" s="1">
        <v>0</v>
      </c>
      <c r="F24" s="1">
        <v>0</v>
      </c>
      <c r="G24" s="1">
        <v>2.2999999999999998</v>
      </c>
      <c r="J24" s="2">
        <v>353</v>
      </c>
      <c r="K24" s="2">
        <v>3</v>
      </c>
      <c r="L24" s="2" t="s">
        <v>11</v>
      </c>
      <c r="M24" s="2"/>
      <c r="N24" s="2"/>
      <c r="O24" s="2"/>
      <c r="P24" s="2"/>
      <c r="S24" s="2">
        <v>353</v>
      </c>
      <c r="T24" s="2">
        <v>3</v>
      </c>
      <c r="U24" s="2" t="s">
        <v>11</v>
      </c>
      <c r="V24" s="2"/>
      <c r="W24" s="2"/>
      <c r="X24" s="2"/>
      <c r="Y24" s="2"/>
    </row>
    <row r="25" spans="1:25" x14ac:dyDescent="0.2">
      <c r="A25" s="1">
        <v>353</v>
      </c>
      <c r="B25" s="1">
        <v>3</v>
      </c>
      <c r="C25" s="1" t="s">
        <v>12</v>
      </c>
      <c r="D25" s="1">
        <v>3</v>
      </c>
      <c r="E25" s="1">
        <v>0</v>
      </c>
      <c r="F25" s="1">
        <v>0</v>
      </c>
      <c r="G25" s="1">
        <v>2.2999999999999998</v>
      </c>
      <c r="J25" s="2">
        <v>353</v>
      </c>
      <c r="K25" s="2">
        <v>3</v>
      </c>
      <c r="L25" s="2" t="s">
        <v>12</v>
      </c>
      <c r="M25" s="2"/>
      <c r="N25" s="2"/>
      <c r="O25" s="2"/>
      <c r="P25" s="2"/>
      <c r="S25" s="2">
        <v>353</v>
      </c>
      <c r="T25" s="2">
        <v>3</v>
      </c>
      <c r="U25" s="2" t="s">
        <v>12</v>
      </c>
      <c r="V25" s="2"/>
      <c r="W25" s="2"/>
      <c r="X25" s="2"/>
      <c r="Y25" s="2"/>
    </row>
    <row r="26" spans="1:25" x14ac:dyDescent="0.2">
      <c r="J26" s="2"/>
      <c r="K26" s="2"/>
      <c r="L26" s="2"/>
      <c r="M26" s="2"/>
      <c r="N26" s="2"/>
      <c r="O26" s="2"/>
      <c r="P26" s="2"/>
      <c r="S26" s="2"/>
      <c r="T26" s="2"/>
      <c r="U26" s="2"/>
      <c r="V26" s="2"/>
      <c r="W26" s="2"/>
      <c r="X26" s="2"/>
      <c r="Y26" s="2"/>
    </row>
    <row r="27" spans="1:25" x14ac:dyDescent="0.2">
      <c r="J27" s="2"/>
      <c r="K27" s="2"/>
      <c r="L27" s="2"/>
      <c r="M27" s="2"/>
      <c r="N27" s="2"/>
      <c r="O27" s="2"/>
      <c r="P27" s="2"/>
      <c r="S27" s="2"/>
      <c r="T27" s="2"/>
      <c r="U27" s="2"/>
      <c r="V27" s="2"/>
      <c r="W27" s="2"/>
      <c r="X27" s="2"/>
      <c r="Y27" s="2"/>
    </row>
    <row r="28" spans="1:25" x14ac:dyDescent="0.2">
      <c r="A28" s="1" t="s">
        <v>1</v>
      </c>
      <c r="B28" s="1"/>
      <c r="C28" s="1"/>
      <c r="D28" s="1" t="s">
        <v>5</v>
      </c>
      <c r="E28" s="1"/>
      <c r="F28" s="1"/>
      <c r="G28" s="1"/>
      <c r="J28" s="7" t="s">
        <v>50</v>
      </c>
      <c r="K28" s="2"/>
      <c r="L28" s="2"/>
      <c r="M28" s="2" t="s">
        <v>13</v>
      </c>
      <c r="N28" s="2"/>
      <c r="O28" s="2"/>
      <c r="P28" s="2"/>
      <c r="S28" s="7" t="s">
        <v>51</v>
      </c>
      <c r="T28" s="2"/>
      <c r="U28" s="2"/>
      <c r="V28" s="2" t="s">
        <v>13</v>
      </c>
      <c r="W28" s="2"/>
      <c r="X28" s="2"/>
      <c r="Y28" s="2"/>
    </row>
    <row r="29" spans="1:25" x14ac:dyDescent="0.2">
      <c r="A29" s="1"/>
      <c r="B29" s="1" t="s">
        <v>2</v>
      </c>
      <c r="C29" s="1" t="s">
        <v>3</v>
      </c>
      <c r="D29" s="1" t="s">
        <v>4</v>
      </c>
      <c r="E29" s="1" t="s">
        <v>6</v>
      </c>
      <c r="F29" s="1" t="s">
        <v>7</v>
      </c>
      <c r="G29" s="1" t="s">
        <v>9</v>
      </c>
      <c r="J29" s="2"/>
      <c r="K29" s="2" t="s">
        <v>2</v>
      </c>
      <c r="L29" s="2" t="s">
        <v>3</v>
      </c>
      <c r="M29" s="2" t="s">
        <v>4</v>
      </c>
      <c r="N29" s="2" t="s">
        <v>6</v>
      </c>
      <c r="O29" s="2" t="s">
        <v>7</v>
      </c>
      <c r="P29" s="2" t="s">
        <v>9</v>
      </c>
      <c r="S29" s="2"/>
      <c r="T29" s="2" t="s">
        <v>2</v>
      </c>
      <c r="U29" s="2" t="s">
        <v>3</v>
      </c>
      <c r="V29" s="2" t="s">
        <v>4</v>
      </c>
      <c r="W29" s="2" t="s">
        <v>6</v>
      </c>
      <c r="X29" s="2" t="s">
        <v>7</v>
      </c>
      <c r="Y29" s="2" t="s">
        <v>9</v>
      </c>
    </row>
    <row r="30" spans="1:25" x14ac:dyDescent="0.2">
      <c r="A30" s="1" t="s">
        <v>16</v>
      </c>
      <c r="B30" s="1">
        <v>1</v>
      </c>
      <c r="C30" s="1" t="s">
        <v>10</v>
      </c>
      <c r="D30" s="1">
        <v>2</v>
      </c>
      <c r="E30" s="1">
        <v>0</v>
      </c>
      <c r="F30" s="1">
        <v>0</v>
      </c>
      <c r="G30" s="1">
        <v>0.92</v>
      </c>
      <c r="J30" s="2" t="s">
        <v>16</v>
      </c>
      <c r="K30" s="2">
        <v>1</v>
      </c>
      <c r="L30" s="2" t="s">
        <v>10</v>
      </c>
      <c r="M30" s="2"/>
      <c r="N30" s="2"/>
      <c r="O30" s="2"/>
      <c r="P30" s="2"/>
      <c r="S30" s="2" t="s">
        <v>16</v>
      </c>
      <c r="T30" s="2">
        <v>1</v>
      </c>
      <c r="U30" s="2" t="s">
        <v>10</v>
      </c>
      <c r="V30" s="2"/>
      <c r="W30" s="2"/>
      <c r="X30" s="2"/>
      <c r="Y30" s="2"/>
    </row>
    <row r="31" spans="1:25" x14ac:dyDescent="0.2">
      <c r="A31" s="1" t="s">
        <v>16</v>
      </c>
      <c r="B31" s="1">
        <v>1</v>
      </c>
      <c r="C31" s="1" t="s">
        <v>11</v>
      </c>
      <c r="D31" s="1">
        <v>2</v>
      </c>
      <c r="E31" s="1">
        <v>0</v>
      </c>
      <c r="F31" s="1">
        <v>0</v>
      </c>
      <c r="G31" s="1">
        <v>0.92</v>
      </c>
      <c r="J31" s="2" t="s">
        <v>16</v>
      </c>
      <c r="K31" s="2">
        <v>1</v>
      </c>
      <c r="L31" s="2" t="s">
        <v>11</v>
      </c>
      <c r="M31" s="2"/>
      <c r="N31" s="2"/>
      <c r="O31" s="2"/>
      <c r="P31" s="2"/>
      <c r="S31" s="2" t="s">
        <v>16</v>
      </c>
      <c r="T31" s="2">
        <v>1</v>
      </c>
      <c r="U31" s="2" t="s">
        <v>11</v>
      </c>
      <c r="V31" s="2"/>
      <c r="W31" s="2"/>
      <c r="X31" s="2"/>
      <c r="Y31" s="2"/>
    </row>
    <row r="32" spans="1:25" x14ac:dyDescent="0.2">
      <c r="A32" s="1" t="s">
        <v>16</v>
      </c>
      <c r="B32" s="1">
        <v>1</v>
      </c>
      <c r="C32" s="1" t="s">
        <v>12</v>
      </c>
      <c r="D32" s="1">
        <v>3</v>
      </c>
      <c r="E32" s="1">
        <v>0</v>
      </c>
      <c r="F32" s="1">
        <v>0</v>
      </c>
      <c r="G32" s="1">
        <v>2.2999999999999998</v>
      </c>
      <c r="J32" s="2" t="s">
        <v>16</v>
      </c>
      <c r="K32" s="2">
        <v>1</v>
      </c>
      <c r="L32" s="2" t="s">
        <v>12</v>
      </c>
      <c r="M32" s="2"/>
      <c r="N32" s="2"/>
      <c r="O32" s="2"/>
      <c r="P32" s="2"/>
      <c r="S32" s="2" t="s">
        <v>16</v>
      </c>
      <c r="T32" s="2">
        <v>1</v>
      </c>
      <c r="U32" s="2" t="s">
        <v>12</v>
      </c>
      <c r="V32" s="2"/>
      <c r="W32" s="2"/>
      <c r="X32" s="2"/>
      <c r="Y32" s="2"/>
    </row>
    <row r="33" spans="1:25" x14ac:dyDescent="0.2">
      <c r="A33" s="1" t="s">
        <v>16</v>
      </c>
      <c r="B33" s="1">
        <v>2</v>
      </c>
      <c r="C33" s="1" t="s">
        <v>10</v>
      </c>
      <c r="D33" s="1">
        <v>3</v>
      </c>
      <c r="E33" s="1">
        <v>1</v>
      </c>
      <c r="F33" s="1">
        <v>0</v>
      </c>
      <c r="G33" s="1">
        <v>4.3</v>
      </c>
      <c r="J33" s="2" t="s">
        <v>16</v>
      </c>
      <c r="K33" s="2">
        <v>2</v>
      </c>
      <c r="L33" s="2" t="s">
        <v>10</v>
      </c>
      <c r="M33" s="2"/>
      <c r="N33" s="2"/>
      <c r="O33" s="2"/>
      <c r="P33" s="2"/>
      <c r="S33" s="2" t="s">
        <v>16</v>
      </c>
      <c r="T33" s="2">
        <v>2</v>
      </c>
      <c r="U33" s="2" t="s">
        <v>10</v>
      </c>
      <c r="V33" s="2"/>
      <c r="W33" s="2"/>
      <c r="X33" s="2"/>
      <c r="Y33" s="2"/>
    </row>
    <row r="34" spans="1:25" x14ac:dyDescent="0.2">
      <c r="A34" s="1" t="s">
        <v>16</v>
      </c>
      <c r="B34" s="1">
        <v>2</v>
      </c>
      <c r="C34" s="1" t="s">
        <v>11</v>
      </c>
      <c r="D34" s="1">
        <v>2</v>
      </c>
      <c r="E34" s="1">
        <v>0</v>
      </c>
      <c r="F34" s="1">
        <v>0</v>
      </c>
      <c r="G34" s="1">
        <v>0.92</v>
      </c>
      <c r="J34" s="2" t="s">
        <v>16</v>
      </c>
      <c r="K34" s="2">
        <v>2</v>
      </c>
      <c r="L34" s="2" t="s">
        <v>11</v>
      </c>
      <c r="M34" s="2"/>
      <c r="N34" s="2"/>
      <c r="O34" s="2"/>
      <c r="P34" s="2"/>
      <c r="S34" s="2" t="s">
        <v>16</v>
      </c>
      <c r="T34" s="2">
        <v>2</v>
      </c>
      <c r="U34" s="2" t="s">
        <v>11</v>
      </c>
      <c r="V34" s="2"/>
      <c r="W34" s="2"/>
      <c r="X34" s="2"/>
      <c r="Y34" s="2"/>
    </row>
    <row r="35" spans="1:25" x14ac:dyDescent="0.2">
      <c r="A35" s="1" t="s">
        <v>16</v>
      </c>
      <c r="B35" s="1">
        <v>2</v>
      </c>
      <c r="C35" s="1" t="s">
        <v>12</v>
      </c>
      <c r="D35" s="1">
        <v>2</v>
      </c>
      <c r="E35" s="1">
        <v>0</v>
      </c>
      <c r="F35" s="1">
        <v>0</v>
      </c>
      <c r="G35" s="1">
        <v>0.92</v>
      </c>
      <c r="J35" s="2" t="s">
        <v>16</v>
      </c>
      <c r="K35" s="2">
        <v>2</v>
      </c>
      <c r="L35" s="2" t="s">
        <v>12</v>
      </c>
      <c r="M35" s="2"/>
      <c r="N35" s="2"/>
      <c r="O35" s="2"/>
      <c r="P35" s="2"/>
      <c r="S35" s="2" t="s">
        <v>16</v>
      </c>
      <c r="T35" s="2">
        <v>2</v>
      </c>
      <c r="U35" s="2" t="s">
        <v>12</v>
      </c>
      <c r="V35" s="2"/>
      <c r="W35" s="2"/>
      <c r="X35" s="2"/>
      <c r="Y35" s="2"/>
    </row>
    <row r="36" spans="1:25" x14ac:dyDescent="0.2">
      <c r="A36" s="1" t="s">
        <v>16</v>
      </c>
      <c r="B36" s="1">
        <v>3</v>
      </c>
      <c r="C36" s="1" t="s">
        <v>10</v>
      </c>
      <c r="D36" s="1">
        <v>2</v>
      </c>
      <c r="E36" s="1">
        <v>0</v>
      </c>
      <c r="F36" s="1">
        <v>0</v>
      </c>
      <c r="G36" s="1">
        <v>0.92</v>
      </c>
      <c r="J36" s="2" t="s">
        <v>16</v>
      </c>
      <c r="K36" s="2">
        <v>3</v>
      </c>
      <c r="L36" s="2" t="s">
        <v>10</v>
      </c>
      <c r="M36" s="2"/>
      <c r="N36" s="2"/>
      <c r="O36" s="2"/>
      <c r="P36" s="2"/>
      <c r="S36" s="2" t="s">
        <v>16</v>
      </c>
      <c r="T36" s="2">
        <v>3</v>
      </c>
      <c r="U36" s="2" t="s">
        <v>10</v>
      </c>
      <c r="V36" s="2"/>
      <c r="W36" s="2"/>
      <c r="X36" s="2"/>
      <c r="Y36" s="2"/>
    </row>
    <row r="37" spans="1:25" x14ac:dyDescent="0.2">
      <c r="A37" s="1" t="s">
        <v>16</v>
      </c>
      <c r="B37" s="1">
        <v>3</v>
      </c>
      <c r="C37" s="1" t="s">
        <v>11</v>
      </c>
      <c r="D37" s="1">
        <v>3</v>
      </c>
      <c r="E37" s="1">
        <v>0</v>
      </c>
      <c r="F37" s="1">
        <v>0</v>
      </c>
      <c r="G37" s="1">
        <v>2.2999999999999998</v>
      </c>
      <c r="J37" s="2" t="s">
        <v>16</v>
      </c>
      <c r="K37" s="2">
        <v>3</v>
      </c>
      <c r="L37" s="2" t="s">
        <v>11</v>
      </c>
      <c r="M37" s="2"/>
      <c r="N37" s="2"/>
      <c r="O37" s="2"/>
      <c r="P37" s="2"/>
      <c r="S37" s="2" t="s">
        <v>16</v>
      </c>
      <c r="T37" s="2">
        <v>3</v>
      </c>
      <c r="U37" s="2" t="s">
        <v>11</v>
      </c>
      <c r="V37" s="2"/>
      <c r="W37" s="2"/>
      <c r="X37" s="2"/>
      <c r="Y37" s="2"/>
    </row>
    <row r="38" spans="1:25" x14ac:dyDescent="0.2">
      <c r="A38" s="1" t="s">
        <v>16</v>
      </c>
      <c r="B38" s="1">
        <v>3</v>
      </c>
      <c r="C38" s="1" t="s">
        <v>12</v>
      </c>
      <c r="D38" s="1">
        <v>3</v>
      </c>
      <c r="E38" s="1">
        <v>0</v>
      </c>
      <c r="F38" s="1">
        <v>0</v>
      </c>
      <c r="G38" s="1">
        <v>2.2999999999999998</v>
      </c>
      <c r="J38" s="2" t="s">
        <v>16</v>
      </c>
      <c r="K38" s="2">
        <v>3</v>
      </c>
      <c r="L38" s="2" t="s">
        <v>12</v>
      </c>
      <c r="M38" s="2"/>
      <c r="N38" s="2"/>
      <c r="O38" s="2"/>
      <c r="P38" s="2"/>
      <c r="S38" s="2" t="s">
        <v>16</v>
      </c>
      <c r="T38" s="2">
        <v>3</v>
      </c>
      <c r="U38" s="2" t="s">
        <v>12</v>
      </c>
      <c r="V38" s="2"/>
      <c r="W38" s="2"/>
      <c r="X38" s="2"/>
      <c r="Y38" s="2"/>
    </row>
    <row r="41" spans="1:25" x14ac:dyDescent="0.2">
      <c r="A41">
        <v>353</v>
      </c>
      <c r="B41" t="s">
        <v>43</v>
      </c>
    </row>
    <row r="42" spans="1:25" x14ac:dyDescent="0.2">
      <c r="B42" t="s">
        <v>18</v>
      </c>
      <c r="C42" t="s">
        <v>19</v>
      </c>
      <c r="D42" t="s">
        <v>20</v>
      </c>
    </row>
    <row r="43" spans="1:25" x14ac:dyDescent="0.2">
      <c r="A43" t="s">
        <v>10</v>
      </c>
      <c r="B43" s="1">
        <v>2.2999999999999998</v>
      </c>
      <c r="C43" s="1">
        <v>9.3000000000000007</v>
      </c>
      <c r="D43" s="1">
        <v>4.3</v>
      </c>
    </row>
    <row r="44" spans="1:25" x14ac:dyDescent="0.2">
      <c r="A44" t="s">
        <v>11</v>
      </c>
      <c r="B44" s="1">
        <v>2.2999999999999998</v>
      </c>
      <c r="C44" s="1">
        <v>4.3</v>
      </c>
      <c r="D44" s="1">
        <v>2.2999999999999998</v>
      </c>
    </row>
    <row r="45" spans="1:25" x14ac:dyDescent="0.2">
      <c r="A45" t="s">
        <v>12</v>
      </c>
      <c r="B45" s="1">
        <v>4.3</v>
      </c>
      <c r="C45" s="1">
        <v>4.3</v>
      </c>
      <c r="D45" s="1">
        <v>2.2999999999999998</v>
      </c>
    </row>
    <row r="48" spans="1:25" x14ac:dyDescent="0.2">
      <c r="A48" t="s">
        <v>21</v>
      </c>
    </row>
    <row r="50" spans="1:7" ht="17" thickBot="1" x14ac:dyDescent="0.25">
      <c r="A50" t="s">
        <v>22</v>
      </c>
    </row>
    <row r="51" spans="1:7" x14ac:dyDescent="0.2">
      <c r="A51" s="4" t="s">
        <v>23</v>
      </c>
      <c r="B51" s="4" t="s">
        <v>24</v>
      </c>
      <c r="C51" s="4" t="s">
        <v>25</v>
      </c>
      <c r="D51" s="4" t="s">
        <v>26</v>
      </c>
      <c r="E51" s="4" t="s">
        <v>27</v>
      </c>
    </row>
    <row r="52" spans="1:7" x14ac:dyDescent="0.2">
      <c r="A52" t="s">
        <v>28</v>
      </c>
      <c r="B52">
        <v>3</v>
      </c>
      <c r="C52">
        <v>15.900000000000002</v>
      </c>
      <c r="D52">
        <v>5.3000000000000007</v>
      </c>
      <c r="E52">
        <v>12.999999999999986</v>
      </c>
    </row>
    <row r="53" spans="1:7" x14ac:dyDescent="0.2">
      <c r="A53" t="s">
        <v>29</v>
      </c>
      <c r="B53">
        <v>3</v>
      </c>
      <c r="C53">
        <v>8.8999999999999986</v>
      </c>
      <c r="D53">
        <v>2.9666666666666663</v>
      </c>
      <c r="E53">
        <v>1.3333333333333357</v>
      </c>
    </row>
    <row r="54" spans="1:7" ht="17" thickBot="1" x14ac:dyDescent="0.25">
      <c r="A54" s="3" t="s">
        <v>30</v>
      </c>
      <c r="B54" s="3">
        <v>3</v>
      </c>
      <c r="C54" s="3">
        <v>10.899999999999999</v>
      </c>
      <c r="D54" s="3">
        <v>3.6333333333333329</v>
      </c>
      <c r="E54" s="3">
        <v>1.3333333333333357</v>
      </c>
    </row>
    <row r="57" spans="1:7" ht="17" thickBot="1" x14ac:dyDescent="0.25">
      <c r="A57" t="s">
        <v>31</v>
      </c>
    </row>
    <row r="58" spans="1:7" x14ac:dyDescent="0.2">
      <c r="A58" s="4" t="s">
        <v>32</v>
      </c>
      <c r="B58" s="4" t="s">
        <v>33</v>
      </c>
      <c r="C58" s="4" t="s">
        <v>34</v>
      </c>
      <c r="D58" s="4" t="s">
        <v>35</v>
      </c>
      <c r="E58" s="4" t="s">
        <v>36</v>
      </c>
      <c r="F58" s="4" t="s">
        <v>37</v>
      </c>
      <c r="G58" s="4" t="s">
        <v>38</v>
      </c>
    </row>
    <row r="59" spans="1:7" x14ac:dyDescent="0.2">
      <c r="A59" t="s">
        <v>39</v>
      </c>
      <c r="B59">
        <v>8.6666666666666714</v>
      </c>
      <c r="C59">
        <v>2</v>
      </c>
      <c r="D59">
        <v>4.3333333333333357</v>
      </c>
      <c r="E59">
        <v>0.82978723404255339</v>
      </c>
      <c r="F59">
        <v>0.48066203703703703</v>
      </c>
      <c r="G59">
        <v>5.1432528497847176</v>
      </c>
    </row>
    <row r="60" spans="1:7" x14ac:dyDescent="0.2">
      <c r="A60" t="s">
        <v>40</v>
      </c>
      <c r="B60">
        <v>31.333333333333343</v>
      </c>
      <c r="C60">
        <v>6</v>
      </c>
      <c r="D60">
        <v>5.2222222222222241</v>
      </c>
    </row>
    <row r="62" spans="1:7" ht="17" thickBot="1" x14ac:dyDescent="0.25">
      <c r="A62" s="3" t="s">
        <v>41</v>
      </c>
      <c r="B62" s="3">
        <v>40.000000000000014</v>
      </c>
      <c r="C62" s="3">
        <v>8</v>
      </c>
      <c r="D62" s="3"/>
      <c r="E62" s="3"/>
      <c r="F62" s="3"/>
      <c r="G62" s="3"/>
    </row>
    <row r="65" spans="1:5" x14ac:dyDescent="0.2">
      <c r="A65" t="s">
        <v>16</v>
      </c>
      <c r="B65" t="s">
        <v>43</v>
      </c>
    </row>
    <row r="66" spans="1:5" x14ac:dyDescent="0.2">
      <c r="B66" t="s">
        <v>18</v>
      </c>
      <c r="C66" t="s">
        <v>19</v>
      </c>
      <c r="D66" t="s">
        <v>20</v>
      </c>
    </row>
    <row r="67" spans="1:5" x14ac:dyDescent="0.2">
      <c r="A67" t="s">
        <v>10</v>
      </c>
      <c r="B67" s="1">
        <v>0.92</v>
      </c>
      <c r="C67" s="1">
        <v>4.3</v>
      </c>
      <c r="D67" s="1">
        <v>0.92</v>
      </c>
    </row>
    <row r="68" spans="1:5" x14ac:dyDescent="0.2">
      <c r="A68" t="s">
        <v>11</v>
      </c>
      <c r="B68" s="1">
        <v>0.92</v>
      </c>
      <c r="C68" s="1">
        <v>0.92</v>
      </c>
      <c r="D68" s="1">
        <v>2.2999999999999998</v>
      </c>
    </row>
    <row r="69" spans="1:5" x14ac:dyDescent="0.2">
      <c r="A69" t="s">
        <v>12</v>
      </c>
      <c r="B69" s="1">
        <v>2.2999999999999998</v>
      </c>
      <c r="C69" s="1">
        <v>0.92</v>
      </c>
      <c r="D69" s="1">
        <v>2.2999999999999998</v>
      </c>
    </row>
    <row r="72" spans="1:5" x14ac:dyDescent="0.2">
      <c r="A72" t="s">
        <v>21</v>
      </c>
    </row>
    <row r="74" spans="1:5" ht="17" thickBot="1" x14ac:dyDescent="0.25">
      <c r="A74" t="s">
        <v>22</v>
      </c>
    </row>
    <row r="75" spans="1:5" x14ac:dyDescent="0.2">
      <c r="A75" s="4" t="s">
        <v>23</v>
      </c>
      <c r="B75" s="4" t="s">
        <v>24</v>
      </c>
      <c r="C75" s="4" t="s">
        <v>25</v>
      </c>
      <c r="D75" s="4" t="s">
        <v>26</v>
      </c>
      <c r="E75" s="4" t="s">
        <v>27</v>
      </c>
    </row>
    <row r="76" spans="1:5" x14ac:dyDescent="0.2">
      <c r="A76" t="s">
        <v>28</v>
      </c>
      <c r="B76">
        <v>3</v>
      </c>
      <c r="C76">
        <v>6.14</v>
      </c>
      <c r="D76">
        <v>2.0466666666666664</v>
      </c>
      <c r="E76">
        <v>3.8081333333333323</v>
      </c>
    </row>
    <row r="77" spans="1:5" x14ac:dyDescent="0.2">
      <c r="A77" t="s">
        <v>29</v>
      </c>
      <c r="B77">
        <v>3</v>
      </c>
      <c r="C77">
        <v>4.1399999999999997</v>
      </c>
      <c r="D77">
        <v>1.38</v>
      </c>
      <c r="E77">
        <v>0.63479999999999981</v>
      </c>
    </row>
    <row r="78" spans="1:5" ht="17" thickBot="1" x14ac:dyDescent="0.25">
      <c r="A78" s="3" t="s">
        <v>30</v>
      </c>
      <c r="B78" s="3">
        <v>3</v>
      </c>
      <c r="C78" s="3">
        <v>5.52</v>
      </c>
      <c r="D78" s="3">
        <v>1.8399999999999999</v>
      </c>
      <c r="E78" s="3">
        <v>0.63479999999999936</v>
      </c>
    </row>
    <row r="81" spans="1:7" ht="17" thickBot="1" x14ac:dyDescent="0.25">
      <c r="A81" t="s">
        <v>31</v>
      </c>
    </row>
    <row r="82" spans="1:7" x14ac:dyDescent="0.2">
      <c r="A82" s="4" t="s">
        <v>32</v>
      </c>
      <c r="B82" s="4" t="s">
        <v>33</v>
      </c>
      <c r="C82" s="4" t="s">
        <v>34</v>
      </c>
      <c r="D82" s="4" t="s">
        <v>35</v>
      </c>
      <c r="E82" s="4" t="s">
        <v>36</v>
      </c>
      <c r="F82" s="4" t="s">
        <v>37</v>
      </c>
      <c r="G82" s="4" t="s">
        <v>38</v>
      </c>
    </row>
    <row r="83" spans="1:7" x14ac:dyDescent="0.2">
      <c r="A83" t="s">
        <v>39</v>
      </c>
      <c r="B83">
        <v>0.6987555555555538</v>
      </c>
      <c r="C83">
        <v>2</v>
      </c>
      <c r="D83">
        <v>0.3493777777777769</v>
      </c>
      <c r="E83">
        <v>0.20641756164167691</v>
      </c>
      <c r="F83">
        <v>0.81903701357298986</v>
      </c>
      <c r="G83">
        <v>5.1432528497847176</v>
      </c>
    </row>
    <row r="84" spans="1:7" x14ac:dyDescent="0.2">
      <c r="A84" t="s">
        <v>40</v>
      </c>
      <c r="B84">
        <v>10.155466666666666</v>
      </c>
      <c r="C84">
        <v>6</v>
      </c>
      <c r="D84">
        <v>1.6925777777777775</v>
      </c>
    </row>
    <row r="86" spans="1:7" ht="17" thickBot="1" x14ac:dyDescent="0.25">
      <c r="A86" s="3" t="s">
        <v>41</v>
      </c>
      <c r="B86" s="3">
        <v>10.854222222222219</v>
      </c>
      <c r="C86" s="3">
        <v>8</v>
      </c>
      <c r="D86" s="3"/>
      <c r="E86" s="3"/>
      <c r="F86" s="3"/>
      <c r="G86" s="3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5BC47-598B-C546-86A7-583DE7F78629}">
  <dimension ref="A1:AK74"/>
  <sheetViews>
    <sheetView workbookViewId="0">
      <selection activeCell="H22" sqref="H22"/>
    </sheetView>
  </sheetViews>
  <sheetFormatPr baseColWidth="10" defaultRowHeight="16" x14ac:dyDescent="0.2"/>
  <sheetData>
    <row r="1" spans="1:35" x14ac:dyDescent="0.2">
      <c r="A1" t="s">
        <v>56</v>
      </c>
      <c r="N1" s="8"/>
      <c r="AA1" t="s">
        <v>80</v>
      </c>
    </row>
    <row r="2" spans="1:35" x14ac:dyDescent="0.2">
      <c r="A2" s="1" t="s">
        <v>1</v>
      </c>
      <c r="B2" s="1"/>
      <c r="C2" s="1"/>
      <c r="D2" s="1" t="s">
        <v>5</v>
      </c>
      <c r="E2" s="1"/>
      <c r="F2" s="1"/>
      <c r="G2" s="1"/>
      <c r="J2" s="7" t="s">
        <v>50</v>
      </c>
      <c r="K2" s="2"/>
      <c r="L2" s="2"/>
      <c r="M2" s="2" t="s">
        <v>13</v>
      </c>
      <c r="N2" s="2"/>
      <c r="O2" s="2"/>
      <c r="P2" s="2"/>
      <c r="S2" s="7" t="s">
        <v>51</v>
      </c>
      <c r="T2" s="2"/>
      <c r="U2" s="2"/>
      <c r="V2" s="2" t="s">
        <v>13</v>
      </c>
      <c r="W2" s="2"/>
      <c r="X2" s="2"/>
      <c r="Y2" s="2"/>
      <c r="AA2" s="9"/>
      <c r="AB2" s="9" t="s">
        <v>18</v>
      </c>
      <c r="AC2" s="9" t="s">
        <v>19</v>
      </c>
      <c r="AD2" s="9" t="s">
        <v>20</v>
      </c>
      <c r="AE2" s="9" t="s">
        <v>59</v>
      </c>
      <c r="AF2" s="9" t="s">
        <v>60</v>
      </c>
    </row>
    <row r="3" spans="1:35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S3" s="2"/>
      <c r="T3" s="2" t="s">
        <v>2</v>
      </c>
      <c r="U3" s="2" t="s">
        <v>3</v>
      </c>
      <c r="V3" s="2" t="s">
        <v>4</v>
      </c>
      <c r="W3" s="2" t="s">
        <v>6</v>
      </c>
      <c r="X3" s="2" t="s">
        <v>7</v>
      </c>
      <c r="Y3" s="2" t="s">
        <v>9</v>
      </c>
      <c r="AA3" s="9" t="s">
        <v>10</v>
      </c>
      <c r="AB3" s="2">
        <v>0.36</v>
      </c>
      <c r="AC3" s="2">
        <v>0.74</v>
      </c>
      <c r="AD3" s="2">
        <v>0.3</v>
      </c>
      <c r="AE3" s="9">
        <f>AVERAGE(AB3:AD3)</f>
        <v>0.46666666666666673</v>
      </c>
      <c r="AF3" s="9">
        <f>STDEV(AB3:AD3)</f>
        <v>0.23860706890897695</v>
      </c>
    </row>
    <row r="4" spans="1:35" x14ac:dyDescent="0.2">
      <c r="A4" s="1" t="s">
        <v>15</v>
      </c>
      <c r="B4" s="1">
        <v>1</v>
      </c>
      <c r="C4" s="1" t="s">
        <v>10</v>
      </c>
      <c r="D4" s="1">
        <v>1</v>
      </c>
      <c r="E4" s="1">
        <v>0</v>
      </c>
      <c r="F4" s="1">
        <v>0</v>
      </c>
      <c r="G4" s="1">
        <v>0.36</v>
      </c>
      <c r="J4" s="2" t="s">
        <v>15</v>
      </c>
      <c r="K4" s="2">
        <v>1</v>
      </c>
      <c r="L4" s="2" t="s">
        <v>10</v>
      </c>
      <c r="M4" s="2">
        <v>1</v>
      </c>
      <c r="N4" s="2">
        <v>0</v>
      </c>
      <c r="O4" s="2">
        <v>0</v>
      </c>
      <c r="P4" s="2">
        <v>0.36</v>
      </c>
      <c r="S4" s="2" t="s">
        <v>15</v>
      </c>
      <c r="T4" s="2">
        <v>1</v>
      </c>
      <c r="U4" s="2" t="s">
        <v>10</v>
      </c>
      <c r="V4" s="2">
        <v>1</v>
      </c>
      <c r="W4" s="2">
        <v>0</v>
      </c>
      <c r="X4" s="2">
        <v>0</v>
      </c>
      <c r="Y4" s="2">
        <v>0.36</v>
      </c>
      <c r="AA4" s="9" t="s">
        <v>11</v>
      </c>
      <c r="AB4" s="2">
        <v>0.3</v>
      </c>
      <c r="AC4" s="2">
        <v>0.3</v>
      </c>
      <c r="AD4" s="2">
        <v>0.36</v>
      </c>
      <c r="AE4" s="9">
        <f t="shared" ref="AE4:AE5" si="0">AVERAGE(AB4:AD4)</f>
        <v>0.32</v>
      </c>
      <c r="AF4" s="9">
        <f t="shared" ref="AF4:AF5" si="1">STDEV(AB4:AD4)</f>
        <v>3.4641016151377546E-2</v>
      </c>
    </row>
    <row r="5" spans="1:35" x14ac:dyDescent="0.2">
      <c r="A5" s="1" t="s">
        <v>15</v>
      </c>
      <c r="B5" s="1">
        <v>1</v>
      </c>
      <c r="C5" s="1" t="s">
        <v>11</v>
      </c>
      <c r="D5" s="1">
        <v>0</v>
      </c>
      <c r="E5" s="1">
        <v>0</v>
      </c>
      <c r="F5" s="1">
        <v>0</v>
      </c>
      <c r="G5" s="1">
        <v>0.3</v>
      </c>
      <c r="J5" s="2" t="s">
        <v>15</v>
      </c>
      <c r="K5" s="2">
        <v>1</v>
      </c>
      <c r="L5" s="2" t="s">
        <v>11</v>
      </c>
      <c r="M5" s="2">
        <v>0</v>
      </c>
      <c r="N5" s="2">
        <v>0</v>
      </c>
      <c r="O5" s="2">
        <v>0</v>
      </c>
      <c r="P5" s="2">
        <v>0.3</v>
      </c>
      <c r="S5" s="2" t="s">
        <v>15</v>
      </c>
      <c r="T5" s="2">
        <v>1</v>
      </c>
      <c r="U5" s="2" t="s">
        <v>11</v>
      </c>
      <c r="V5" s="2">
        <v>0</v>
      </c>
      <c r="W5" s="2">
        <v>0</v>
      </c>
      <c r="X5" s="2">
        <v>0</v>
      </c>
      <c r="Y5" s="2">
        <v>0.3</v>
      </c>
      <c r="AA5" s="9" t="s">
        <v>12</v>
      </c>
      <c r="AB5" s="2">
        <v>0.3</v>
      </c>
      <c r="AC5" s="2">
        <v>0.3</v>
      </c>
      <c r="AD5" s="2">
        <v>0.3</v>
      </c>
      <c r="AE5" s="9">
        <f t="shared" si="0"/>
        <v>0.3</v>
      </c>
      <c r="AF5" s="9">
        <f t="shared" si="1"/>
        <v>0</v>
      </c>
    </row>
    <row r="6" spans="1:35" x14ac:dyDescent="0.2">
      <c r="A6" s="1" t="s">
        <v>15</v>
      </c>
      <c r="B6" s="1">
        <v>1</v>
      </c>
      <c r="C6" s="1" t="s">
        <v>12</v>
      </c>
      <c r="D6" s="1">
        <v>0</v>
      </c>
      <c r="E6" s="1">
        <v>0</v>
      </c>
      <c r="F6" s="1">
        <v>0</v>
      </c>
      <c r="G6" s="1">
        <v>0.3</v>
      </c>
      <c r="J6" s="2" t="s">
        <v>15</v>
      </c>
      <c r="K6" s="2">
        <v>1</v>
      </c>
      <c r="L6" s="2" t="s">
        <v>12</v>
      </c>
      <c r="M6" s="2">
        <v>0</v>
      </c>
      <c r="N6" s="2">
        <v>0</v>
      </c>
      <c r="O6" s="2">
        <v>0</v>
      </c>
      <c r="P6" s="2">
        <v>0.3</v>
      </c>
      <c r="S6" s="2" t="s">
        <v>15</v>
      </c>
      <c r="T6" s="2">
        <v>1</v>
      </c>
      <c r="U6" s="2" t="s">
        <v>12</v>
      </c>
      <c r="V6" s="2">
        <v>0</v>
      </c>
      <c r="W6" s="2">
        <v>0</v>
      </c>
      <c r="X6" s="2">
        <v>0</v>
      </c>
      <c r="Y6" s="2">
        <v>0.3</v>
      </c>
    </row>
    <row r="7" spans="1:35" x14ac:dyDescent="0.2">
      <c r="A7" s="1" t="s">
        <v>15</v>
      </c>
      <c r="B7" s="1">
        <v>2</v>
      </c>
      <c r="C7" s="1" t="s">
        <v>10</v>
      </c>
      <c r="D7" s="1">
        <v>1</v>
      </c>
      <c r="E7" s="1">
        <v>1</v>
      </c>
      <c r="F7" s="1">
        <v>0</v>
      </c>
      <c r="G7" s="1">
        <v>0.74</v>
      </c>
      <c r="J7" s="2" t="s">
        <v>15</v>
      </c>
      <c r="K7" s="2">
        <v>2</v>
      </c>
      <c r="L7" s="2" t="s">
        <v>10</v>
      </c>
      <c r="M7" s="2">
        <v>1</v>
      </c>
      <c r="N7" s="2">
        <v>1</v>
      </c>
      <c r="O7" s="2">
        <v>0</v>
      </c>
      <c r="P7" s="2">
        <v>0.74</v>
      </c>
      <c r="S7" s="2" t="s">
        <v>15</v>
      </c>
      <c r="T7" s="2">
        <v>2</v>
      </c>
      <c r="U7" s="2" t="s">
        <v>10</v>
      </c>
      <c r="V7" s="2">
        <v>1</v>
      </c>
      <c r="W7" s="2">
        <v>1</v>
      </c>
      <c r="X7" s="2">
        <v>0</v>
      </c>
      <c r="Y7" s="2">
        <v>0.74</v>
      </c>
    </row>
    <row r="8" spans="1:35" x14ac:dyDescent="0.2">
      <c r="A8" s="1" t="s">
        <v>15</v>
      </c>
      <c r="B8" s="1">
        <v>2</v>
      </c>
      <c r="C8" s="1" t="s">
        <v>11</v>
      </c>
      <c r="D8" s="1">
        <v>0</v>
      </c>
      <c r="E8" s="1">
        <v>0</v>
      </c>
      <c r="F8" s="1">
        <v>0</v>
      </c>
      <c r="G8" s="1">
        <v>0.3</v>
      </c>
      <c r="J8" s="2" t="s">
        <v>15</v>
      </c>
      <c r="K8" s="2">
        <v>2</v>
      </c>
      <c r="L8" s="2" t="s">
        <v>11</v>
      </c>
      <c r="M8" s="2">
        <v>0</v>
      </c>
      <c r="N8" s="2">
        <v>0</v>
      </c>
      <c r="O8" s="2">
        <v>0</v>
      </c>
      <c r="P8" s="2">
        <v>0.3</v>
      </c>
      <c r="S8" s="2" t="s">
        <v>15</v>
      </c>
      <c r="T8" s="2">
        <v>2</v>
      </c>
      <c r="U8" s="2" t="s">
        <v>11</v>
      </c>
      <c r="V8" s="2">
        <v>0</v>
      </c>
      <c r="W8" s="2">
        <v>0</v>
      </c>
      <c r="X8" s="2">
        <v>0</v>
      </c>
      <c r="Y8" s="2">
        <v>0.3</v>
      </c>
    </row>
    <row r="9" spans="1:35" x14ac:dyDescent="0.2">
      <c r="A9" s="1" t="s">
        <v>15</v>
      </c>
      <c r="B9" s="1">
        <v>2</v>
      </c>
      <c r="C9" s="1" t="s">
        <v>12</v>
      </c>
      <c r="D9" s="1">
        <v>0</v>
      </c>
      <c r="E9" s="1">
        <v>0</v>
      </c>
      <c r="F9" s="1">
        <v>0</v>
      </c>
      <c r="G9" s="1">
        <v>0.3</v>
      </c>
      <c r="J9" s="2" t="s">
        <v>15</v>
      </c>
      <c r="K9" s="2">
        <v>2</v>
      </c>
      <c r="L9" s="2" t="s">
        <v>12</v>
      </c>
      <c r="M9" s="2">
        <v>0</v>
      </c>
      <c r="N9" s="2">
        <v>0</v>
      </c>
      <c r="O9" s="2">
        <v>0</v>
      </c>
      <c r="P9" s="2">
        <v>0.3</v>
      </c>
      <c r="S9" s="2" t="s">
        <v>15</v>
      </c>
      <c r="T9" s="2">
        <v>2</v>
      </c>
      <c r="U9" s="2" t="s">
        <v>12</v>
      </c>
      <c r="V9" s="2">
        <v>0</v>
      </c>
      <c r="W9" s="2">
        <v>0</v>
      </c>
      <c r="X9" s="2">
        <v>0</v>
      </c>
      <c r="Y9" s="2">
        <v>0.3</v>
      </c>
    </row>
    <row r="10" spans="1:35" x14ac:dyDescent="0.2">
      <c r="A10" s="1" t="s">
        <v>15</v>
      </c>
      <c r="B10" s="1">
        <v>3</v>
      </c>
      <c r="C10" s="1" t="s">
        <v>10</v>
      </c>
      <c r="D10" s="1">
        <v>0</v>
      </c>
      <c r="E10" s="1">
        <v>0</v>
      </c>
      <c r="F10" s="1">
        <v>0</v>
      </c>
      <c r="G10" s="1">
        <v>0.3</v>
      </c>
      <c r="J10" s="2" t="s">
        <v>15</v>
      </c>
      <c r="K10" s="2">
        <v>3</v>
      </c>
      <c r="L10" s="2" t="s">
        <v>10</v>
      </c>
      <c r="M10" s="2">
        <v>0</v>
      </c>
      <c r="N10" s="2">
        <v>0</v>
      </c>
      <c r="O10" s="2">
        <v>0</v>
      </c>
      <c r="P10" s="2">
        <v>0.3</v>
      </c>
      <c r="S10" s="2" t="s">
        <v>15</v>
      </c>
      <c r="T10" s="2">
        <v>3</v>
      </c>
      <c r="U10" s="2" t="s">
        <v>10</v>
      </c>
      <c r="V10" s="2">
        <v>0</v>
      </c>
      <c r="W10" s="2">
        <v>0</v>
      </c>
      <c r="X10" s="2">
        <v>0</v>
      </c>
      <c r="Y10" s="2">
        <v>0.3</v>
      </c>
    </row>
    <row r="11" spans="1:35" x14ac:dyDescent="0.2">
      <c r="A11" s="1" t="s">
        <v>15</v>
      </c>
      <c r="B11" s="1">
        <v>3</v>
      </c>
      <c r="C11" s="1" t="s">
        <v>11</v>
      </c>
      <c r="D11" s="7">
        <v>1</v>
      </c>
      <c r="E11" s="1">
        <v>0</v>
      </c>
      <c r="F11" s="1">
        <v>0</v>
      </c>
      <c r="G11" s="1">
        <v>0.36</v>
      </c>
      <c r="H11" s="7" t="s">
        <v>78</v>
      </c>
      <c r="J11" s="2" t="s">
        <v>15</v>
      </c>
      <c r="K11" s="2">
        <v>3</v>
      </c>
      <c r="L11" s="2" t="s">
        <v>11</v>
      </c>
      <c r="M11" s="2">
        <v>1</v>
      </c>
      <c r="N11" s="2">
        <v>0</v>
      </c>
      <c r="O11" s="2">
        <v>0</v>
      </c>
      <c r="P11" s="2">
        <v>0.36</v>
      </c>
      <c r="S11" s="2" t="s">
        <v>15</v>
      </c>
      <c r="T11" s="2">
        <v>3</v>
      </c>
      <c r="U11" s="2" t="s">
        <v>11</v>
      </c>
      <c r="V11" s="2">
        <v>0</v>
      </c>
      <c r="W11" s="2">
        <v>0</v>
      </c>
      <c r="X11" s="2">
        <v>0</v>
      </c>
      <c r="Y11" s="2">
        <v>0.3</v>
      </c>
    </row>
    <row r="12" spans="1:35" x14ac:dyDescent="0.2">
      <c r="A12" s="1" t="s">
        <v>15</v>
      </c>
      <c r="B12" s="1">
        <v>3</v>
      </c>
      <c r="C12" s="1" t="s">
        <v>12</v>
      </c>
      <c r="D12" s="1">
        <v>0</v>
      </c>
      <c r="E12" s="1">
        <v>0</v>
      </c>
      <c r="F12" s="1">
        <v>0</v>
      </c>
      <c r="G12" s="1">
        <v>0.3</v>
      </c>
      <c r="J12" s="2" t="s">
        <v>15</v>
      </c>
      <c r="K12" s="2">
        <v>3</v>
      </c>
      <c r="L12" s="2" t="s">
        <v>12</v>
      </c>
      <c r="M12" s="2">
        <v>0</v>
      </c>
      <c r="N12" s="2">
        <v>0</v>
      </c>
      <c r="O12" s="2">
        <v>0</v>
      </c>
      <c r="P12" s="2">
        <v>0.3</v>
      </c>
      <c r="S12" s="2" t="s">
        <v>15</v>
      </c>
      <c r="T12" s="2">
        <v>3</v>
      </c>
      <c r="U12" s="2" t="s">
        <v>12</v>
      </c>
      <c r="V12" s="2">
        <v>0</v>
      </c>
      <c r="W12" s="2">
        <v>0</v>
      </c>
      <c r="X12" s="2">
        <v>0</v>
      </c>
      <c r="Y12" s="2">
        <v>0.3</v>
      </c>
    </row>
    <row r="13" spans="1:35" x14ac:dyDescent="0.2">
      <c r="J13" s="2"/>
      <c r="K13" s="2"/>
      <c r="L13" s="2"/>
      <c r="M13" s="2"/>
      <c r="N13" s="2"/>
      <c r="O13" s="2"/>
      <c r="P13" s="2"/>
      <c r="S13" s="2"/>
      <c r="T13" s="2"/>
      <c r="U13" s="2"/>
      <c r="V13" s="2"/>
      <c r="W13" s="2"/>
      <c r="X13" s="2"/>
      <c r="Y13" s="2"/>
    </row>
    <row r="14" spans="1:35" x14ac:dyDescent="0.2">
      <c r="J14" s="2"/>
      <c r="K14" s="2"/>
      <c r="L14" s="2"/>
      <c r="M14" s="2"/>
      <c r="N14" s="2"/>
      <c r="O14" s="2"/>
      <c r="P14" s="2"/>
      <c r="S14" s="2"/>
      <c r="T14" s="2"/>
      <c r="U14" s="2"/>
      <c r="V14" s="2"/>
      <c r="W14" s="2"/>
      <c r="X14" s="2"/>
      <c r="Y14" s="2"/>
      <c r="AA14" t="s">
        <v>79</v>
      </c>
    </row>
    <row r="15" spans="1:35" x14ac:dyDescent="0.2">
      <c r="A15" s="1" t="s">
        <v>1</v>
      </c>
      <c r="B15" s="1"/>
      <c r="C15" s="1"/>
      <c r="D15" s="1" t="s">
        <v>5</v>
      </c>
      <c r="E15" s="1"/>
      <c r="F15" s="1"/>
      <c r="G15" s="1"/>
      <c r="J15" s="7" t="s">
        <v>50</v>
      </c>
      <c r="K15" s="2"/>
      <c r="L15" s="2"/>
      <c r="M15" s="2" t="s">
        <v>13</v>
      </c>
      <c r="N15" s="2"/>
      <c r="O15" s="2"/>
      <c r="P15" s="2"/>
      <c r="S15" s="7" t="s">
        <v>51</v>
      </c>
      <c r="T15" s="2"/>
      <c r="U15" s="2"/>
      <c r="V15" s="2" t="s">
        <v>13</v>
      </c>
      <c r="W15" s="2"/>
      <c r="X15" s="2"/>
      <c r="Y15" s="2"/>
      <c r="AA15" s="9"/>
      <c r="AB15" s="9" t="s">
        <v>18</v>
      </c>
      <c r="AC15" s="9" t="s">
        <v>19</v>
      </c>
      <c r="AD15" s="9" t="s">
        <v>20</v>
      </c>
      <c r="AE15" s="9" t="s">
        <v>59</v>
      </c>
      <c r="AF15" s="9" t="s">
        <v>60</v>
      </c>
    </row>
    <row r="16" spans="1:35" x14ac:dyDescent="0.2">
      <c r="A16" s="1"/>
      <c r="B16" s="1" t="s">
        <v>2</v>
      </c>
      <c r="C16" s="1" t="s">
        <v>3</v>
      </c>
      <c r="D16" s="1" t="s">
        <v>4</v>
      </c>
      <c r="E16" s="1" t="s">
        <v>6</v>
      </c>
      <c r="F16" s="1" t="s">
        <v>7</v>
      </c>
      <c r="G16" s="1" t="s">
        <v>9</v>
      </c>
      <c r="J16" s="2"/>
      <c r="K16" s="2" t="s">
        <v>2</v>
      </c>
      <c r="L16" s="2" t="s">
        <v>3</v>
      </c>
      <c r="M16" s="2" t="s">
        <v>4</v>
      </c>
      <c r="N16" s="2" t="s">
        <v>6</v>
      </c>
      <c r="O16" s="2" t="s">
        <v>7</v>
      </c>
      <c r="P16" s="2" t="s">
        <v>9</v>
      </c>
      <c r="S16" s="2"/>
      <c r="T16" s="2" t="s">
        <v>2</v>
      </c>
      <c r="U16" s="2" t="s">
        <v>3</v>
      </c>
      <c r="V16" s="2" t="s">
        <v>4</v>
      </c>
      <c r="W16" s="2" t="s">
        <v>6</v>
      </c>
      <c r="X16" s="2" t="s">
        <v>7</v>
      </c>
      <c r="Y16" s="2" t="s">
        <v>9</v>
      </c>
      <c r="AA16" s="9" t="s">
        <v>10</v>
      </c>
      <c r="AB16" s="2">
        <v>1.5</v>
      </c>
      <c r="AC16" s="2">
        <v>0.92</v>
      </c>
      <c r="AD16" s="2">
        <v>0.92</v>
      </c>
      <c r="AE16" s="9">
        <f>AVERAGE(AB16:AD16)</f>
        <v>1.1133333333333333</v>
      </c>
      <c r="AF16" s="9">
        <f>STDEV(AB16:AD16)</f>
        <v>0.33486315612998308</v>
      </c>
      <c r="AI16" t="s">
        <v>88</v>
      </c>
    </row>
    <row r="17" spans="1:37" x14ac:dyDescent="0.2">
      <c r="A17" s="1">
        <v>353</v>
      </c>
      <c r="B17" s="1">
        <v>1</v>
      </c>
      <c r="C17" s="1" t="s">
        <v>10</v>
      </c>
      <c r="D17" s="1">
        <v>2</v>
      </c>
      <c r="E17" s="1">
        <v>1</v>
      </c>
      <c r="F17" s="1">
        <v>0</v>
      </c>
      <c r="G17" s="1">
        <v>1.5</v>
      </c>
      <c r="J17" s="2">
        <v>353</v>
      </c>
      <c r="K17" s="2">
        <v>1</v>
      </c>
      <c r="L17" s="2" t="s">
        <v>10</v>
      </c>
      <c r="M17" s="2">
        <v>2</v>
      </c>
      <c r="N17" s="2">
        <v>1</v>
      </c>
      <c r="O17" s="2">
        <v>0</v>
      </c>
      <c r="P17" s="2">
        <v>1.5</v>
      </c>
      <c r="S17" s="2">
        <v>353</v>
      </c>
      <c r="T17" s="2">
        <v>1</v>
      </c>
      <c r="U17" s="2" t="s">
        <v>10</v>
      </c>
      <c r="V17" s="2">
        <v>2</v>
      </c>
      <c r="W17" s="2">
        <v>1</v>
      </c>
      <c r="X17" s="2">
        <v>0</v>
      </c>
      <c r="Y17" s="2">
        <v>1.5</v>
      </c>
      <c r="AA17" s="9" t="s">
        <v>11</v>
      </c>
      <c r="AB17" s="2">
        <v>2.2999999999999998</v>
      </c>
      <c r="AC17" s="2">
        <v>0.36</v>
      </c>
      <c r="AD17" s="2">
        <v>0.92</v>
      </c>
      <c r="AE17" s="9">
        <f>AVERAGE(AB17:AD17)</f>
        <v>1.1933333333333331</v>
      </c>
      <c r="AF17" s="9">
        <f>STDEV(AB17:AD17)</f>
        <v>0.99846548930513024</v>
      </c>
      <c r="AI17" t="s">
        <v>65</v>
      </c>
    </row>
    <row r="18" spans="1:37" ht="17" thickBot="1" x14ac:dyDescent="0.25">
      <c r="A18" s="1">
        <v>353</v>
      </c>
      <c r="B18" s="1">
        <v>1</v>
      </c>
      <c r="C18" s="1" t="s">
        <v>11</v>
      </c>
      <c r="D18" s="1">
        <v>3</v>
      </c>
      <c r="E18" s="1">
        <v>0</v>
      </c>
      <c r="F18" s="1">
        <v>0</v>
      </c>
      <c r="G18" s="1">
        <v>2.2999999999999998</v>
      </c>
      <c r="J18" s="2">
        <v>353</v>
      </c>
      <c r="K18" s="2">
        <v>1</v>
      </c>
      <c r="L18" s="2" t="s">
        <v>11</v>
      </c>
      <c r="M18" s="2">
        <v>3</v>
      </c>
      <c r="N18" s="2">
        <v>0</v>
      </c>
      <c r="O18" s="2">
        <v>0</v>
      </c>
      <c r="P18" s="2">
        <v>2.2999999999999998</v>
      </c>
      <c r="S18" s="2">
        <v>353</v>
      </c>
      <c r="T18" s="2">
        <v>1</v>
      </c>
      <c r="U18" s="2" t="s">
        <v>11</v>
      </c>
      <c r="V18" s="2">
        <v>3</v>
      </c>
      <c r="W18" s="2">
        <v>0</v>
      </c>
      <c r="X18" s="2">
        <v>0</v>
      </c>
      <c r="Y18" s="2">
        <v>2.2999999999999998</v>
      </c>
      <c r="AA18" s="9" t="s">
        <v>12</v>
      </c>
      <c r="AB18" s="2">
        <v>2.2999999999999998</v>
      </c>
      <c r="AC18" s="2">
        <v>0.92</v>
      </c>
      <c r="AD18" s="2">
        <v>0.36</v>
      </c>
      <c r="AE18" s="9">
        <f>AVERAGE(AB18:AD18)</f>
        <v>1.1933333333333331</v>
      </c>
      <c r="AF18" s="9">
        <f>STDEV(AB18:AD18)</f>
        <v>0.99846548930513024</v>
      </c>
    </row>
    <row r="19" spans="1:37" x14ac:dyDescent="0.2">
      <c r="A19" s="1">
        <v>353</v>
      </c>
      <c r="B19" s="1">
        <v>1</v>
      </c>
      <c r="C19" s="1" t="s">
        <v>12</v>
      </c>
      <c r="D19" s="1">
        <v>3</v>
      </c>
      <c r="E19" s="1">
        <v>0</v>
      </c>
      <c r="F19" s="1">
        <v>0</v>
      </c>
      <c r="G19" s="1">
        <v>2.2999999999999998</v>
      </c>
      <c r="J19" s="2">
        <v>353</v>
      </c>
      <c r="K19" s="2">
        <v>1</v>
      </c>
      <c r="L19" s="2" t="s">
        <v>12</v>
      </c>
      <c r="M19" s="2">
        <v>3</v>
      </c>
      <c r="N19" s="2">
        <v>0</v>
      </c>
      <c r="O19" s="2">
        <v>0</v>
      </c>
      <c r="P19" s="2">
        <v>2.2999999999999998</v>
      </c>
      <c r="S19" s="2">
        <v>353</v>
      </c>
      <c r="T19" s="2">
        <v>1</v>
      </c>
      <c r="U19" s="2" t="s">
        <v>12</v>
      </c>
      <c r="V19" s="2">
        <v>3</v>
      </c>
      <c r="W19" s="2">
        <v>0</v>
      </c>
      <c r="X19" s="2">
        <v>0</v>
      </c>
      <c r="Y19" s="2">
        <v>2.2999999999999998</v>
      </c>
      <c r="AI19" s="4"/>
      <c r="AJ19" s="4" t="s">
        <v>66</v>
      </c>
      <c r="AK19" s="4" t="s">
        <v>67</v>
      </c>
    </row>
    <row r="20" spans="1:37" x14ac:dyDescent="0.2">
      <c r="A20" s="1">
        <v>353</v>
      </c>
      <c r="B20" s="1">
        <v>2</v>
      </c>
      <c r="C20" s="1" t="s">
        <v>10</v>
      </c>
      <c r="D20" s="1">
        <v>2</v>
      </c>
      <c r="E20" s="1">
        <v>0</v>
      </c>
      <c r="F20" s="1">
        <v>0</v>
      </c>
      <c r="G20" s="1">
        <v>0.92</v>
      </c>
      <c r="J20" s="2">
        <v>353</v>
      </c>
      <c r="K20" s="2">
        <v>2</v>
      </c>
      <c r="L20" s="2" t="s">
        <v>10</v>
      </c>
      <c r="M20" s="2">
        <v>2</v>
      </c>
      <c r="N20" s="2">
        <v>0</v>
      </c>
      <c r="O20" s="2">
        <v>0</v>
      </c>
      <c r="P20" s="2">
        <v>0.92</v>
      </c>
      <c r="S20" s="2">
        <v>353</v>
      </c>
      <c r="T20" s="2">
        <v>2</v>
      </c>
      <c r="U20" s="2" t="s">
        <v>10</v>
      </c>
      <c r="V20" s="2">
        <v>2</v>
      </c>
      <c r="W20" s="2">
        <v>0</v>
      </c>
      <c r="X20" s="2">
        <v>0</v>
      </c>
      <c r="Y20" s="2">
        <v>0.92</v>
      </c>
      <c r="AA20" t="s">
        <v>21</v>
      </c>
      <c r="AI20" t="s">
        <v>68</v>
      </c>
      <c r="AJ20">
        <v>1.1933333333333331</v>
      </c>
      <c r="AK20">
        <v>38.866666666666667</v>
      </c>
    </row>
    <row r="21" spans="1:37" x14ac:dyDescent="0.2">
      <c r="A21" s="1">
        <v>353</v>
      </c>
      <c r="B21" s="1">
        <v>2</v>
      </c>
      <c r="C21" s="1" t="s">
        <v>11</v>
      </c>
      <c r="D21" s="1">
        <v>1</v>
      </c>
      <c r="E21" s="1">
        <v>0</v>
      </c>
      <c r="F21" s="1">
        <v>0</v>
      </c>
      <c r="G21" s="1">
        <v>0.36</v>
      </c>
      <c r="J21" s="2">
        <v>353</v>
      </c>
      <c r="K21" s="2">
        <v>2</v>
      </c>
      <c r="L21" s="2" t="s">
        <v>11</v>
      </c>
      <c r="M21" s="2">
        <v>1</v>
      </c>
      <c r="N21" s="2">
        <v>0</v>
      </c>
      <c r="O21" s="2">
        <v>0</v>
      </c>
      <c r="P21" s="2">
        <v>0.36</v>
      </c>
      <c r="S21" s="2">
        <v>353</v>
      </c>
      <c r="T21" s="2">
        <v>2</v>
      </c>
      <c r="U21" s="2" t="s">
        <v>11</v>
      </c>
      <c r="V21" s="2">
        <v>1</v>
      </c>
      <c r="W21" s="2">
        <v>0</v>
      </c>
      <c r="X21" s="2">
        <v>0</v>
      </c>
      <c r="Y21" s="2">
        <v>0.36</v>
      </c>
      <c r="AI21" t="s">
        <v>27</v>
      </c>
      <c r="AJ21">
        <v>0.99693333333333323</v>
      </c>
      <c r="AK21">
        <v>3795.9633333333336</v>
      </c>
    </row>
    <row r="22" spans="1:37" ht="17" thickBot="1" x14ac:dyDescent="0.25">
      <c r="A22" s="1">
        <v>353</v>
      </c>
      <c r="B22" s="1">
        <v>2</v>
      </c>
      <c r="C22" s="1" t="s">
        <v>12</v>
      </c>
      <c r="D22" s="1">
        <v>2</v>
      </c>
      <c r="E22" s="1">
        <v>0</v>
      </c>
      <c r="F22" s="1">
        <v>0</v>
      </c>
      <c r="G22" s="1">
        <v>0.92</v>
      </c>
      <c r="J22" s="2">
        <v>353</v>
      </c>
      <c r="K22" s="2">
        <v>2</v>
      </c>
      <c r="L22" s="2" t="s">
        <v>12</v>
      </c>
      <c r="M22" s="2">
        <v>2</v>
      </c>
      <c r="N22" s="2">
        <v>0</v>
      </c>
      <c r="O22" s="2">
        <v>0</v>
      </c>
      <c r="P22" s="2">
        <v>0.92</v>
      </c>
      <c r="S22" s="2">
        <v>353</v>
      </c>
      <c r="T22" s="2">
        <v>2</v>
      </c>
      <c r="U22" s="2" t="s">
        <v>12</v>
      </c>
      <c r="V22" s="2">
        <v>2</v>
      </c>
      <c r="W22" s="2">
        <v>0</v>
      </c>
      <c r="X22" s="2">
        <v>0</v>
      </c>
      <c r="Y22" s="2">
        <v>0.92</v>
      </c>
      <c r="AA22" t="s">
        <v>22</v>
      </c>
      <c r="AI22" t="s">
        <v>69</v>
      </c>
      <c r="AJ22">
        <v>3</v>
      </c>
      <c r="AK22">
        <v>3</v>
      </c>
    </row>
    <row r="23" spans="1:37" x14ac:dyDescent="0.2">
      <c r="A23" s="1">
        <v>353</v>
      </c>
      <c r="B23" s="1">
        <v>3</v>
      </c>
      <c r="C23" s="1" t="s">
        <v>10</v>
      </c>
      <c r="D23" s="1">
        <v>2</v>
      </c>
      <c r="E23" s="1">
        <v>0</v>
      </c>
      <c r="F23" s="1">
        <v>0</v>
      </c>
      <c r="G23" s="1">
        <v>0.92</v>
      </c>
      <c r="J23" s="2">
        <v>353</v>
      </c>
      <c r="K23" s="2">
        <v>3</v>
      </c>
      <c r="L23" s="2" t="s">
        <v>10</v>
      </c>
      <c r="M23" s="2">
        <v>2</v>
      </c>
      <c r="N23" s="2">
        <v>0</v>
      </c>
      <c r="O23" s="2">
        <v>0</v>
      </c>
      <c r="P23" s="2">
        <v>0.92</v>
      </c>
      <c r="S23" s="2">
        <v>353</v>
      </c>
      <c r="T23" s="2">
        <v>3</v>
      </c>
      <c r="U23" s="2" t="s">
        <v>10</v>
      </c>
      <c r="V23" s="2">
        <v>2</v>
      </c>
      <c r="W23" s="2">
        <v>0</v>
      </c>
      <c r="X23" s="2">
        <v>0</v>
      </c>
      <c r="Y23" s="2">
        <v>0.92</v>
      </c>
      <c r="AA23" s="4" t="s">
        <v>23</v>
      </c>
      <c r="AB23" s="4" t="s">
        <v>24</v>
      </c>
      <c r="AC23" s="4" t="s">
        <v>25</v>
      </c>
      <c r="AD23" s="4" t="s">
        <v>26</v>
      </c>
      <c r="AE23" s="4" t="s">
        <v>27</v>
      </c>
      <c r="AI23" t="s">
        <v>70</v>
      </c>
      <c r="AJ23">
        <v>0.96429954120433248</v>
      </c>
    </row>
    <row r="24" spans="1:37" x14ac:dyDescent="0.2">
      <c r="A24" s="1">
        <v>353</v>
      </c>
      <c r="B24" s="1">
        <v>3</v>
      </c>
      <c r="C24" s="1" t="s">
        <v>11</v>
      </c>
      <c r="D24" s="1">
        <v>2</v>
      </c>
      <c r="E24" s="1">
        <v>0</v>
      </c>
      <c r="F24" s="1">
        <v>0</v>
      </c>
      <c r="G24" s="1">
        <v>0.92</v>
      </c>
      <c r="J24" s="2">
        <v>353</v>
      </c>
      <c r="K24" s="2">
        <v>3</v>
      </c>
      <c r="L24" s="2" t="s">
        <v>11</v>
      </c>
      <c r="M24" s="2">
        <v>2</v>
      </c>
      <c r="N24" s="2">
        <v>0</v>
      </c>
      <c r="O24" s="2">
        <v>0</v>
      </c>
      <c r="P24" s="2">
        <v>0.92</v>
      </c>
      <c r="S24" s="2">
        <v>353</v>
      </c>
      <c r="T24" s="2">
        <v>3</v>
      </c>
      <c r="U24" s="2" t="s">
        <v>11</v>
      </c>
      <c r="V24" s="2">
        <v>2</v>
      </c>
      <c r="W24" s="2">
        <v>0</v>
      </c>
      <c r="X24" s="2">
        <v>0</v>
      </c>
      <c r="Y24" s="2">
        <v>0.92</v>
      </c>
      <c r="AA24" t="s">
        <v>28</v>
      </c>
      <c r="AB24">
        <v>3</v>
      </c>
      <c r="AC24">
        <v>3.34</v>
      </c>
      <c r="AD24">
        <v>1.1133333333333333</v>
      </c>
      <c r="AE24">
        <v>0.11213333333333342</v>
      </c>
      <c r="AI24" t="s">
        <v>71</v>
      </c>
      <c r="AJ24">
        <v>0</v>
      </c>
    </row>
    <row r="25" spans="1:37" x14ac:dyDescent="0.2">
      <c r="A25" s="1">
        <v>353</v>
      </c>
      <c r="B25" s="1">
        <v>3</v>
      </c>
      <c r="C25" s="1" t="s">
        <v>12</v>
      </c>
      <c r="D25" s="1">
        <v>1</v>
      </c>
      <c r="E25" s="1">
        <v>0</v>
      </c>
      <c r="F25" s="1">
        <v>0</v>
      </c>
      <c r="G25" s="1">
        <v>0.36</v>
      </c>
      <c r="J25" s="2">
        <v>353</v>
      </c>
      <c r="K25" s="2">
        <v>3</v>
      </c>
      <c r="L25" s="2" t="s">
        <v>12</v>
      </c>
      <c r="M25" s="2">
        <v>1</v>
      </c>
      <c r="N25" s="2">
        <v>0</v>
      </c>
      <c r="O25" s="2">
        <v>0</v>
      </c>
      <c r="P25" s="2">
        <v>0.36</v>
      </c>
      <c r="S25" s="2">
        <v>353</v>
      </c>
      <c r="T25" s="2">
        <v>3</v>
      </c>
      <c r="U25" s="2" t="s">
        <v>12</v>
      </c>
      <c r="V25" s="2">
        <v>1</v>
      </c>
      <c r="W25" s="2">
        <v>0</v>
      </c>
      <c r="X25" s="2">
        <v>0</v>
      </c>
      <c r="Y25" s="2">
        <v>0.36</v>
      </c>
      <c r="AA25" t="s">
        <v>29</v>
      </c>
      <c r="AB25">
        <v>3</v>
      </c>
      <c r="AC25">
        <v>3.5799999999999996</v>
      </c>
      <c r="AD25">
        <v>1.1933333333333331</v>
      </c>
      <c r="AE25">
        <v>0.99693333333333323</v>
      </c>
      <c r="AI25" t="s">
        <v>34</v>
      </c>
      <c r="AJ25">
        <v>2</v>
      </c>
    </row>
    <row r="26" spans="1:37" ht="17" thickBot="1" x14ac:dyDescent="0.25">
      <c r="J26" s="2"/>
      <c r="K26" s="2"/>
      <c r="L26" s="2"/>
      <c r="M26" s="2"/>
      <c r="N26" s="2"/>
      <c r="O26" s="2"/>
      <c r="P26" s="2"/>
      <c r="S26" s="2"/>
      <c r="T26" s="2"/>
      <c r="U26" s="2"/>
      <c r="V26" s="2"/>
      <c r="W26" s="2"/>
      <c r="X26" s="2"/>
      <c r="Y26" s="2"/>
      <c r="AA26" s="3" t="s">
        <v>30</v>
      </c>
      <c r="AB26" s="3">
        <v>3</v>
      </c>
      <c r="AC26" s="3">
        <v>3.5799999999999996</v>
      </c>
      <c r="AD26" s="3">
        <v>1.1933333333333331</v>
      </c>
      <c r="AE26" s="3">
        <v>0.99693333333333323</v>
      </c>
      <c r="AI26" t="s">
        <v>72</v>
      </c>
      <c r="AJ26">
        <v>-1.0758952355494622</v>
      </c>
    </row>
    <row r="27" spans="1:37" x14ac:dyDescent="0.2">
      <c r="J27" s="2"/>
      <c r="K27" s="2"/>
      <c r="L27" s="2"/>
      <c r="M27" s="2"/>
      <c r="N27" s="2"/>
      <c r="O27" s="2"/>
      <c r="P27" s="2"/>
      <c r="S27" s="2"/>
      <c r="T27" s="2"/>
      <c r="U27" s="2"/>
      <c r="V27" s="2"/>
      <c r="W27" s="2"/>
      <c r="X27" s="2"/>
      <c r="Y27" s="2"/>
      <c r="AI27" t="s">
        <v>73</v>
      </c>
      <c r="AJ27">
        <v>0.19726346762438673</v>
      </c>
    </row>
    <row r="28" spans="1:37" x14ac:dyDescent="0.2">
      <c r="A28" s="1" t="s">
        <v>1</v>
      </c>
      <c r="B28" s="1"/>
      <c r="C28" s="1"/>
      <c r="D28" s="1" t="s">
        <v>5</v>
      </c>
      <c r="E28" s="1"/>
      <c r="F28" s="1"/>
      <c r="G28" s="1"/>
      <c r="J28" s="7" t="s">
        <v>50</v>
      </c>
      <c r="K28" s="2"/>
      <c r="L28" s="2"/>
      <c r="M28" s="2" t="s">
        <v>13</v>
      </c>
      <c r="N28" s="2"/>
      <c r="O28" s="2"/>
      <c r="P28" s="2"/>
      <c r="S28" s="7" t="s">
        <v>51</v>
      </c>
      <c r="T28" s="2"/>
      <c r="U28" s="2"/>
      <c r="V28" s="2" t="s">
        <v>13</v>
      </c>
      <c r="W28" s="2"/>
      <c r="X28" s="2"/>
      <c r="Y28" s="2"/>
      <c r="AI28" t="s">
        <v>74</v>
      </c>
      <c r="AJ28">
        <v>2.9199855803537269</v>
      </c>
    </row>
    <row r="29" spans="1:37" ht="17" thickBot="1" x14ac:dyDescent="0.25">
      <c r="A29" s="1"/>
      <c r="B29" s="1" t="s">
        <v>2</v>
      </c>
      <c r="C29" s="1" t="s">
        <v>3</v>
      </c>
      <c r="D29" s="1" t="s">
        <v>4</v>
      </c>
      <c r="E29" s="1" t="s">
        <v>6</v>
      </c>
      <c r="F29" s="1" t="s">
        <v>7</v>
      </c>
      <c r="G29" s="1" t="s">
        <v>9</v>
      </c>
      <c r="J29" s="2"/>
      <c r="K29" s="2" t="s">
        <v>2</v>
      </c>
      <c r="L29" s="2" t="s">
        <v>3</v>
      </c>
      <c r="M29" s="2" t="s">
        <v>4</v>
      </c>
      <c r="N29" s="2" t="s">
        <v>6</v>
      </c>
      <c r="O29" s="2" t="s">
        <v>7</v>
      </c>
      <c r="P29" s="2" t="s">
        <v>9</v>
      </c>
      <c r="S29" s="2"/>
      <c r="T29" s="2" t="s">
        <v>2</v>
      </c>
      <c r="U29" s="2" t="s">
        <v>3</v>
      </c>
      <c r="V29" s="2" t="s">
        <v>4</v>
      </c>
      <c r="W29" s="2" t="s">
        <v>6</v>
      </c>
      <c r="X29" s="2" t="s">
        <v>7</v>
      </c>
      <c r="Y29" s="2" t="s">
        <v>9</v>
      </c>
      <c r="AA29" t="s">
        <v>31</v>
      </c>
      <c r="AI29" t="s">
        <v>75</v>
      </c>
      <c r="AJ29">
        <v>0.39452693524877347</v>
      </c>
    </row>
    <row r="30" spans="1:37" ht="17" thickBot="1" x14ac:dyDescent="0.25">
      <c r="A30" s="1" t="s">
        <v>16</v>
      </c>
      <c r="B30" s="1">
        <v>1</v>
      </c>
      <c r="C30" s="1" t="s">
        <v>10</v>
      </c>
      <c r="D30" s="1">
        <v>3</v>
      </c>
      <c r="E30" s="1">
        <v>3</v>
      </c>
      <c r="F30" s="1">
        <v>0</v>
      </c>
      <c r="G30" s="1">
        <v>24</v>
      </c>
      <c r="J30" s="2" t="s">
        <v>16</v>
      </c>
      <c r="K30" s="2">
        <v>1</v>
      </c>
      <c r="L30" s="2" t="s">
        <v>10</v>
      </c>
      <c r="M30" s="2">
        <v>3</v>
      </c>
      <c r="N30" s="2">
        <v>3</v>
      </c>
      <c r="O30" s="2">
        <v>0</v>
      </c>
      <c r="P30" s="2">
        <v>24</v>
      </c>
      <c r="S30" s="2" t="s">
        <v>16</v>
      </c>
      <c r="T30" s="2">
        <v>1</v>
      </c>
      <c r="U30" s="2" t="s">
        <v>10</v>
      </c>
      <c r="V30" s="2">
        <v>3</v>
      </c>
      <c r="W30" s="2">
        <v>3</v>
      </c>
      <c r="X30" s="2">
        <v>0</v>
      </c>
      <c r="Y30" s="2">
        <v>24</v>
      </c>
      <c r="AA30" s="4" t="s">
        <v>32</v>
      </c>
      <c r="AB30" s="4" t="s">
        <v>33</v>
      </c>
      <c r="AC30" s="4" t="s">
        <v>34</v>
      </c>
      <c r="AD30" s="4" t="s">
        <v>35</v>
      </c>
      <c r="AE30" s="4" t="s">
        <v>36</v>
      </c>
      <c r="AF30" s="4" t="s">
        <v>37</v>
      </c>
      <c r="AG30" s="4" t="s">
        <v>38</v>
      </c>
      <c r="AI30" s="3" t="s">
        <v>76</v>
      </c>
      <c r="AJ30" s="3">
        <v>4.3026527297494637</v>
      </c>
      <c r="AK30" s="3"/>
    </row>
    <row r="31" spans="1:37" x14ac:dyDescent="0.2">
      <c r="A31" s="1" t="s">
        <v>16</v>
      </c>
      <c r="B31" s="1">
        <v>1</v>
      </c>
      <c r="C31" s="1" t="s">
        <v>11</v>
      </c>
      <c r="D31" s="1">
        <v>3</v>
      </c>
      <c r="E31" s="1">
        <v>3</v>
      </c>
      <c r="F31" s="1">
        <v>2</v>
      </c>
      <c r="G31" s="1">
        <v>110</v>
      </c>
      <c r="J31" s="2" t="s">
        <v>16</v>
      </c>
      <c r="K31" s="2">
        <v>1</v>
      </c>
      <c r="L31" s="2" t="s">
        <v>11</v>
      </c>
      <c r="M31" s="2">
        <v>3</v>
      </c>
      <c r="N31" s="2">
        <v>3</v>
      </c>
      <c r="O31" s="2">
        <v>3</v>
      </c>
      <c r="P31" s="2">
        <v>110</v>
      </c>
      <c r="S31" s="2" t="s">
        <v>16</v>
      </c>
      <c r="T31" s="2">
        <v>1</v>
      </c>
      <c r="U31" s="2" t="s">
        <v>11</v>
      </c>
      <c r="V31" s="2">
        <v>3</v>
      </c>
      <c r="W31" s="2">
        <v>3</v>
      </c>
      <c r="X31" s="2">
        <v>3</v>
      </c>
      <c r="Y31" s="2">
        <v>110</v>
      </c>
      <c r="AA31" t="s">
        <v>39</v>
      </c>
      <c r="AB31">
        <v>1.2799999999999478E-2</v>
      </c>
      <c r="AC31">
        <v>2</v>
      </c>
      <c r="AD31">
        <v>6.3999999999997392E-3</v>
      </c>
      <c r="AE31">
        <v>9.1168091168087467E-3</v>
      </c>
      <c r="AF31">
        <v>0.99093832231287959</v>
      </c>
      <c r="AG31">
        <v>5.1432528497847176</v>
      </c>
    </row>
    <row r="32" spans="1:37" x14ac:dyDescent="0.2">
      <c r="A32" s="1" t="s">
        <v>16</v>
      </c>
      <c r="B32" s="1">
        <v>1</v>
      </c>
      <c r="C32" s="1" t="s">
        <v>12</v>
      </c>
      <c r="D32" s="1">
        <v>3</v>
      </c>
      <c r="E32" s="1">
        <v>3</v>
      </c>
      <c r="F32" s="1">
        <v>3</v>
      </c>
      <c r="G32" s="1">
        <v>110</v>
      </c>
      <c r="J32" s="2" t="s">
        <v>16</v>
      </c>
      <c r="K32" s="2">
        <v>1</v>
      </c>
      <c r="L32" s="2" t="s">
        <v>12</v>
      </c>
      <c r="M32" s="2">
        <v>3</v>
      </c>
      <c r="N32" s="2">
        <v>3</v>
      </c>
      <c r="O32" s="2">
        <v>3</v>
      </c>
      <c r="P32" s="2">
        <v>110</v>
      </c>
      <c r="S32" s="2" t="s">
        <v>16</v>
      </c>
      <c r="T32" s="2">
        <v>1</v>
      </c>
      <c r="U32" s="2" t="s">
        <v>12</v>
      </c>
      <c r="V32" s="2">
        <v>3</v>
      </c>
      <c r="W32" s="2">
        <v>3</v>
      </c>
      <c r="X32" s="2">
        <v>3</v>
      </c>
      <c r="Y32" s="2">
        <v>110</v>
      </c>
      <c r="AA32" t="s">
        <v>40</v>
      </c>
      <c r="AB32">
        <v>4.2119999999999989</v>
      </c>
      <c r="AC32">
        <v>6</v>
      </c>
      <c r="AD32">
        <v>0.70199999999999985</v>
      </c>
    </row>
    <row r="33" spans="1:33" x14ac:dyDescent="0.2">
      <c r="A33" s="1" t="s">
        <v>16</v>
      </c>
      <c r="B33" s="1">
        <v>2</v>
      </c>
      <c r="C33" s="1" t="s">
        <v>10</v>
      </c>
      <c r="D33" s="1">
        <v>3</v>
      </c>
      <c r="E33" s="1">
        <v>0</v>
      </c>
      <c r="F33" s="1">
        <v>1</v>
      </c>
      <c r="G33" s="1">
        <v>3.8</v>
      </c>
      <c r="J33" s="2" t="s">
        <v>16</v>
      </c>
      <c r="K33" s="2">
        <v>2</v>
      </c>
      <c r="L33" s="2" t="s">
        <v>10</v>
      </c>
      <c r="M33" s="2">
        <v>3</v>
      </c>
      <c r="N33" s="2">
        <v>0</v>
      </c>
      <c r="O33" s="2">
        <v>1</v>
      </c>
      <c r="P33" s="2">
        <v>3.8</v>
      </c>
      <c r="S33" s="2" t="s">
        <v>16</v>
      </c>
      <c r="T33" s="2">
        <v>2</v>
      </c>
      <c r="U33" s="2" t="s">
        <v>10</v>
      </c>
      <c r="V33" s="2">
        <v>3</v>
      </c>
      <c r="W33" s="2">
        <v>0</v>
      </c>
      <c r="X33" s="2">
        <v>1</v>
      </c>
      <c r="Y33" s="2">
        <v>3.8</v>
      </c>
    </row>
    <row r="34" spans="1:33" ht="17" thickBot="1" x14ac:dyDescent="0.25">
      <c r="A34" s="1" t="s">
        <v>16</v>
      </c>
      <c r="B34" s="1">
        <v>2</v>
      </c>
      <c r="C34" s="1" t="s">
        <v>11</v>
      </c>
      <c r="D34" s="1">
        <v>3</v>
      </c>
      <c r="E34" s="1">
        <v>2</v>
      </c>
      <c r="F34" s="1">
        <v>1</v>
      </c>
      <c r="G34" s="1">
        <v>15</v>
      </c>
      <c r="J34" s="2" t="s">
        <v>16</v>
      </c>
      <c r="K34" s="2">
        <v>2</v>
      </c>
      <c r="L34" s="2" t="s">
        <v>11</v>
      </c>
      <c r="M34" s="2">
        <v>3</v>
      </c>
      <c r="N34" s="2">
        <v>2</v>
      </c>
      <c r="O34" s="2">
        <v>0</v>
      </c>
      <c r="P34" s="2">
        <v>9.3000000000000007</v>
      </c>
      <c r="S34" s="2" t="s">
        <v>16</v>
      </c>
      <c r="T34" s="2">
        <v>2</v>
      </c>
      <c r="U34" s="2" t="s">
        <v>11</v>
      </c>
      <c r="V34" s="2">
        <v>3</v>
      </c>
      <c r="W34" s="2">
        <v>2</v>
      </c>
      <c r="X34" s="2">
        <v>0</v>
      </c>
      <c r="Y34" s="2">
        <v>9.3000000000000007</v>
      </c>
      <c r="AA34" s="3" t="s">
        <v>41</v>
      </c>
      <c r="AB34" s="3">
        <v>4.2247999999999983</v>
      </c>
      <c r="AC34" s="3">
        <v>8</v>
      </c>
      <c r="AD34" s="3"/>
      <c r="AE34" s="3"/>
      <c r="AF34" s="3"/>
      <c r="AG34" s="3"/>
    </row>
    <row r="35" spans="1:33" x14ac:dyDescent="0.2">
      <c r="A35" s="1" t="s">
        <v>16</v>
      </c>
      <c r="B35" s="1">
        <v>2</v>
      </c>
      <c r="C35" s="1" t="s">
        <v>12</v>
      </c>
      <c r="D35" s="1">
        <v>3</v>
      </c>
      <c r="E35" s="1">
        <v>1</v>
      </c>
      <c r="F35" s="1">
        <v>0</v>
      </c>
      <c r="G35" s="1">
        <v>4.3</v>
      </c>
      <c r="J35" s="2" t="s">
        <v>16</v>
      </c>
      <c r="K35" s="2">
        <v>2</v>
      </c>
      <c r="L35" s="2" t="s">
        <v>12</v>
      </c>
      <c r="M35" s="2">
        <v>3</v>
      </c>
      <c r="N35" s="2">
        <v>1</v>
      </c>
      <c r="O35" s="2">
        <v>0</v>
      </c>
      <c r="P35" s="2">
        <v>4.3</v>
      </c>
      <c r="S35" s="2" t="s">
        <v>16</v>
      </c>
      <c r="T35" s="2">
        <v>2</v>
      </c>
      <c r="U35" s="2" t="s">
        <v>12</v>
      </c>
      <c r="V35" s="2">
        <v>3</v>
      </c>
      <c r="W35" s="2">
        <v>1</v>
      </c>
      <c r="X35" s="2">
        <v>0</v>
      </c>
      <c r="Y35" s="2">
        <v>4.3</v>
      </c>
    </row>
    <row r="36" spans="1:33" x14ac:dyDescent="0.2">
      <c r="A36" s="1" t="s">
        <v>16</v>
      </c>
      <c r="B36" s="1">
        <v>3</v>
      </c>
      <c r="C36" s="1" t="s">
        <v>10</v>
      </c>
      <c r="D36" s="1">
        <v>2</v>
      </c>
      <c r="E36" s="1">
        <v>1</v>
      </c>
      <c r="F36" s="1">
        <v>0</v>
      </c>
      <c r="G36" s="1">
        <v>1.5</v>
      </c>
      <c r="J36" s="2" t="s">
        <v>16</v>
      </c>
      <c r="K36" s="2">
        <v>3</v>
      </c>
      <c r="L36" s="2" t="s">
        <v>10</v>
      </c>
      <c r="M36" s="2">
        <v>2</v>
      </c>
      <c r="N36" s="2">
        <v>1</v>
      </c>
      <c r="O36" s="2">
        <v>0</v>
      </c>
      <c r="P36" s="2">
        <v>1.5</v>
      </c>
      <c r="S36" s="2" t="s">
        <v>16</v>
      </c>
      <c r="T36" s="2">
        <v>3</v>
      </c>
      <c r="U36" s="2" t="s">
        <v>10</v>
      </c>
      <c r="V36" s="2">
        <v>2</v>
      </c>
      <c r="W36" s="2">
        <v>1</v>
      </c>
      <c r="X36" s="2">
        <v>0</v>
      </c>
      <c r="Y36" s="2">
        <v>1.5</v>
      </c>
    </row>
    <row r="37" spans="1:33" x14ac:dyDescent="0.2">
      <c r="A37" s="1" t="s">
        <v>16</v>
      </c>
      <c r="B37" s="1">
        <v>3</v>
      </c>
      <c r="C37" s="1" t="s">
        <v>11</v>
      </c>
      <c r="D37" s="1">
        <v>3</v>
      </c>
      <c r="E37" s="1">
        <v>1</v>
      </c>
      <c r="F37" s="1">
        <v>0</v>
      </c>
      <c r="G37" s="1">
        <v>4.3</v>
      </c>
      <c r="J37" s="2" t="s">
        <v>16</v>
      </c>
      <c r="K37" s="2">
        <v>3</v>
      </c>
      <c r="L37" s="2" t="s">
        <v>11</v>
      </c>
      <c r="M37" s="2">
        <v>3</v>
      </c>
      <c r="N37" s="2">
        <v>0</v>
      </c>
      <c r="O37" s="2">
        <v>0</v>
      </c>
      <c r="P37" s="2">
        <v>2.2999999999999998</v>
      </c>
      <c r="S37" s="2" t="s">
        <v>16</v>
      </c>
      <c r="T37" s="2">
        <v>3</v>
      </c>
      <c r="U37" s="2" t="s">
        <v>11</v>
      </c>
      <c r="V37" s="2">
        <v>3</v>
      </c>
      <c r="W37" s="2">
        <v>0</v>
      </c>
      <c r="X37" s="2">
        <v>0</v>
      </c>
      <c r="Y37" s="2">
        <v>2.2999999999999998</v>
      </c>
      <c r="AA37" t="s">
        <v>81</v>
      </c>
    </row>
    <row r="38" spans="1:33" x14ac:dyDescent="0.2">
      <c r="A38" s="1" t="s">
        <v>16</v>
      </c>
      <c r="B38" s="1">
        <v>3</v>
      </c>
      <c r="C38" s="1" t="s">
        <v>12</v>
      </c>
      <c r="D38" s="1">
        <v>3</v>
      </c>
      <c r="E38" s="1">
        <v>0</v>
      </c>
      <c r="F38" s="1">
        <v>0</v>
      </c>
      <c r="G38" s="1">
        <v>2.2999999999999998</v>
      </c>
      <c r="J38" s="2" t="s">
        <v>16</v>
      </c>
      <c r="K38" s="2">
        <v>3</v>
      </c>
      <c r="L38" s="2" t="s">
        <v>12</v>
      </c>
      <c r="M38" s="2">
        <v>3</v>
      </c>
      <c r="N38" s="2">
        <v>0</v>
      </c>
      <c r="O38" s="2">
        <v>0</v>
      </c>
      <c r="P38" s="2">
        <v>2.2999999999999998</v>
      </c>
      <c r="S38" s="2" t="s">
        <v>16</v>
      </c>
      <c r="T38" s="2">
        <v>3</v>
      </c>
      <c r="U38" s="2" t="s">
        <v>12</v>
      </c>
      <c r="V38" s="2">
        <v>3</v>
      </c>
      <c r="W38" s="2">
        <v>0</v>
      </c>
      <c r="X38" s="2">
        <v>0</v>
      </c>
      <c r="Y38" s="2">
        <v>2.2999999999999998</v>
      </c>
      <c r="AA38" s="9"/>
      <c r="AB38" s="9" t="s">
        <v>18</v>
      </c>
      <c r="AC38" s="9" t="s">
        <v>19</v>
      </c>
      <c r="AD38" s="9" t="s">
        <v>20</v>
      </c>
      <c r="AE38" s="9" t="s">
        <v>59</v>
      </c>
      <c r="AF38" s="9" t="s">
        <v>60</v>
      </c>
    </row>
    <row r="39" spans="1:33" x14ac:dyDescent="0.2">
      <c r="J39" s="2"/>
      <c r="K39" s="2"/>
      <c r="L39" s="2"/>
      <c r="M39" s="2"/>
      <c r="N39" s="2"/>
      <c r="O39" s="2"/>
      <c r="P39" s="2"/>
      <c r="S39" s="2"/>
      <c r="T39" s="2"/>
      <c r="U39" s="2"/>
      <c r="V39" s="2"/>
      <c r="W39" s="2"/>
      <c r="X39" s="2"/>
      <c r="Y39" s="2"/>
      <c r="AA39" s="9" t="s">
        <v>10</v>
      </c>
      <c r="AB39" s="2">
        <v>24</v>
      </c>
      <c r="AC39" s="2">
        <v>3.8</v>
      </c>
      <c r="AD39" s="2">
        <v>1.5</v>
      </c>
      <c r="AE39" s="9">
        <f>AVERAGE(AB39:AD39)</f>
        <v>9.7666666666666675</v>
      </c>
      <c r="AF39" s="9">
        <f>STDEV(AB39:AD39)</f>
        <v>12.379956919688103</v>
      </c>
    </row>
    <row r="40" spans="1:33" x14ac:dyDescent="0.2">
      <c r="J40" s="2"/>
      <c r="K40" s="2"/>
      <c r="L40" s="2"/>
      <c r="M40" s="2"/>
      <c r="N40" s="2"/>
      <c r="O40" s="2"/>
      <c r="P40" s="2"/>
      <c r="S40" s="2"/>
      <c r="T40" s="2"/>
      <c r="U40" s="2"/>
      <c r="V40" s="2"/>
      <c r="W40" s="2"/>
      <c r="X40" s="2"/>
      <c r="Y40" s="2"/>
      <c r="AA40" s="9" t="s">
        <v>11</v>
      </c>
      <c r="AB40" s="2">
        <v>110</v>
      </c>
      <c r="AC40" s="2">
        <v>9.3000000000000007</v>
      </c>
      <c r="AD40" s="2">
        <v>2.2999999999999998</v>
      </c>
      <c r="AE40" s="9">
        <f>AVERAGE(AB40:AD40)</f>
        <v>40.533333333333331</v>
      </c>
      <c r="AF40" s="9">
        <f>STDEV(AB40:AD40)</f>
        <v>60.261624051574763</v>
      </c>
    </row>
    <row r="41" spans="1:33" x14ac:dyDescent="0.2">
      <c r="A41" s="1" t="s">
        <v>1</v>
      </c>
      <c r="B41" s="1"/>
      <c r="C41" s="1"/>
      <c r="D41" s="1" t="s">
        <v>5</v>
      </c>
      <c r="E41" s="1"/>
      <c r="F41" s="1"/>
      <c r="G41" s="1"/>
      <c r="J41" s="7" t="s">
        <v>50</v>
      </c>
      <c r="K41" s="2"/>
      <c r="L41" s="2"/>
      <c r="M41" s="2" t="s">
        <v>13</v>
      </c>
      <c r="N41" s="2"/>
      <c r="O41" s="2"/>
      <c r="P41" s="2"/>
      <c r="S41" s="7" t="s">
        <v>51</v>
      </c>
      <c r="T41" s="2"/>
      <c r="U41" s="2"/>
      <c r="V41" s="2" t="s">
        <v>13</v>
      </c>
      <c r="W41" s="2"/>
      <c r="X41" s="2"/>
      <c r="Y41" s="2"/>
      <c r="AA41" s="9" t="s">
        <v>12</v>
      </c>
      <c r="AB41" s="2">
        <v>110</v>
      </c>
      <c r="AC41" s="2">
        <v>4.3</v>
      </c>
      <c r="AD41" s="2">
        <v>2.2999999999999998</v>
      </c>
      <c r="AE41" s="9">
        <f>AVERAGE(AB41:AD41)</f>
        <v>38.866666666666667</v>
      </c>
      <c r="AF41" s="9">
        <f>STDEV(AB41:AD41)</f>
        <v>61.611389639687026</v>
      </c>
    </row>
    <row r="42" spans="1:33" x14ac:dyDescent="0.2">
      <c r="A42" s="1"/>
      <c r="B42" s="1" t="s">
        <v>2</v>
      </c>
      <c r="C42" s="1" t="s">
        <v>3</v>
      </c>
      <c r="D42" s="1" t="s">
        <v>4</v>
      </c>
      <c r="E42" s="1" t="s">
        <v>6</v>
      </c>
      <c r="F42" s="1" t="s">
        <v>7</v>
      </c>
      <c r="G42" s="1" t="s">
        <v>9</v>
      </c>
      <c r="J42" s="2"/>
      <c r="K42" s="2" t="s">
        <v>2</v>
      </c>
      <c r="L42" s="2" t="s">
        <v>3</v>
      </c>
      <c r="M42" s="2" t="s">
        <v>4</v>
      </c>
      <c r="N42" s="2" t="s">
        <v>6</v>
      </c>
      <c r="O42" s="2" t="s">
        <v>7</v>
      </c>
      <c r="P42" s="2" t="s">
        <v>9</v>
      </c>
      <c r="S42" s="2"/>
      <c r="T42" s="2" t="s">
        <v>2</v>
      </c>
      <c r="U42" s="2" t="s">
        <v>3</v>
      </c>
      <c r="V42" s="2" t="s">
        <v>4</v>
      </c>
      <c r="W42" s="2" t="s">
        <v>6</v>
      </c>
      <c r="X42" s="2" t="s">
        <v>7</v>
      </c>
      <c r="Y42" s="2" t="s">
        <v>9</v>
      </c>
    </row>
    <row r="43" spans="1:33" x14ac:dyDescent="0.2">
      <c r="A43" s="1" t="s">
        <v>77</v>
      </c>
      <c r="B43" s="1">
        <v>1</v>
      </c>
      <c r="C43" s="1" t="s">
        <v>10</v>
      </c>
      <c r="D43" s="1">
        <v>3</v>
      </c>
      <c r="E43" s="1">
        <v>3</v>
      </c>
      <c r="F43" s="1">
        <v>0</v>
      </c>
      <c r="G43" s="1">
        <v>24</v>
      </c>
      <c r="J43" s="2" t="s">
        <v>77</v>
      </c>
      <c r="K43" s="2">
        <v>1</v>
      </c>
      <c r="L43" s="2" t="s">
        <v>10</v>
      </c>
      <c r="M43" s="2">
        <v>3</v>
      </c>
      <c r="N43" s="2">
        <v>3</v>
      </c>
      <c r="O43" s="2">
        <v>0</v>
      </c>
      <c r="P43" s="2">
        <v>24</v>
      </c>
      <c r="S43" s="2" t="s">
        <v>77</v>
      </c>
      <c r="T43" s="2">
        <v>1</v>
      </c>
      <c r="U43" s="2" t="s">
        <v>10</v>
      </c>
      <c r="V43" s="2">
        <v>3</v>
      </c>
      <c r="W43" s="2">
        <v>3</v>
      </c>
      <c r="X43" s="2">
        <v>0</v>
      </c>
      <c r="Y43" s="2">
        <v>24</v>
      </c>
      <c r="AA43" t="s">
        <v>21</v>
      </c>
    </row>
    <row r="44" spans="1:33" x14ac:dyDescent="0.2">
      <c r="A44" s="1" t="s">
        <v>77</v>
      </c>
      <c r="B44" s="1">
        <v>1</v>
      </c>
      <c r="C44" s="1" t="s">
        <v>11</v>
      </c>
      <c r="D44" s="1">
        <v>3</v>
      </c>
      <c r="E44" s="1">
        <v>1</v>
      </c>
      <c r="F44" s="1">
        <v>0</v>
      </c>
      <c r="G44" s="1">
        <v>4.3</v>
      </c>
      <c r="J44" s="2" t="s">
        <v>77</v>
      </c>
      <c r="K44" s="2">
        <v>1</v>
      </c>
      <c r="L44" s="2" t="s">
        <v>11</v>
      </c>
      <c r="M44" s="2">
        <v>3</v>
      </c>
      <c r="N44" s="2">
        <v>1</v>
      </c>
      <c r="O44" s="2">
        <v>0</v>
      </c>
      <c r="P44" s="2">
        <v>4.3</v>
      </c>
      <c r="S44" s="2" t="s">
        <v>77</v>
      </c>
      <c r="T44" s="2">
        <v>1</v>
      </c>
      <c r="U44" s="2" t="s">
        <v>11</v>
      </c>
      <c r="V44" s="2">
        <v>3</v>
      </c>
      <c r="W44" s="2">
        <v>1</v>
      </c>
      <c r="X44" s="2">
        <v>0</v>
      </c>
      <c r="Y44" s="2">
        <v>4.3</v>
      </c>
    </row>
    <row r="45" spans="1:33" ht="17" thickBot="1" x14ac:dyDescent="0.25">
      <c r="A45" s="1" t="s">
        <v>77</v>
      </c>
      <c r="B45" s="1">
        <v>1</v>
      </c>
      <c r="C45" s="1" t="s">
        <v>12</v>
      </c>
      <c r="D45" s="1">
        <v>3</v>
      </c>
      <c r="E45" s="1">
        <v>1</v>
      </c>
      <c r="F45" s="1">
        <v>0</v>
      </c>
      <c r="G45" s="1">
        <v>4.3</v>
      </c>
      <c r="J45" s="2" t="s">
        <v>77</v>
      </c>
      <c r="K45" s="2">
        <v>1</v>
      </c>
      <c r="L45" s="2" t="s">
        <v>12</v>
      </c>
      <c r="M45" s="2">
        <v>3</v>
      </c>
      <c r="N45" s="2">
        <v>1</v>
      </c>
      <c r="O45" s="2">
        <v>0</v>
      </c>
      <c r="P45" s="2">
        <v>4.3</v>
      </c>
      <c r="S45" s="2" t="s">
        <v>77</v>
      </c>
      <c r="T45" s="2">
        <v>1</v>
      </c>
      <c r="U45" s="2" t="s">
        <v>12</v>
      </c>
      <c r="V45" s="2">
        <v>3</v>
      </c>
      <c r="W45" s="2">
        <v>1</v>
      </c>
      <c r="X45" s="2">
        <v>0</v>
      </c>
      <c r="Y45" s="2">
        <v>4.3</v>
      </c>
      <c r="AA45" t="s">
        <v>22</v>
      </c>
    </row>
    <row r="46" spans="1:33" x14ac:dyDescent="0.2">
      <c r="A46" s="1" t="s">
        <v>77</v>
      </c>
      <c r="B46" s="1">
        <v>2</v>
      </c>
      <c r="C46" s="1" t="s">
        <v>10</v>
      </c>
      <c r="D46" s="1">
        <v>3</v>
      </c>
      <c r="E46" s="1">
        <v>3</v>
      </c>
      <c r="F46" s="1">
        <v>2</v>
      </c>
      <c r="G46" s="1">
        <v>110</v>
      </c>
      <c r="J46" s="2" t="s">
        <v>77</v>
      </c>
      <c r="K46" s="2">
        <v>2</v>
      </c>
      <c r="L46" s="2" t="s">
        <v>10</v>
      </c>
      <c r="M46" s="2">
        <v>3</v>
      </c>
      <c r="N46" s="2">
        <v>3</v>
      </c>
      <c r="O46" s="2">
        <v>2</v>
      </c>
      <c r="P46" s="2">
        <v>110</v>
      </c>
      <c r="S46" s="2" t="s">
        <v>77</v>
      </c>
      <c r="T46" s="2">
        <v>2</v>
      </c>
      <c r="U46" s="2" t="s">
        <v>10</v>
      </c>
      <c r="V46" s="2">
        <v>3</v>
      </c>
      <c r="W46" s="2">
        <v>3</v>
      </c>
      <c r="X46" s="2">
        <v>2</v>
      </c>
      <c r="Y46" s="2">
        <v>110</v>
      </c>
      <c r="AA46" s="4" t="s">
        <v>23</v>
      </c>
      <c r="AB46" s="4" t="s">
        <v>24</v>
      </c>
      <c r="AC46" s="4" t="s">
        <v>25</v>
      </c>
      <c r="AD46" s="4" t="s">
        <v>26</v>
      </c>
      <c r="AE46" s="4" t="s">
        <v>27</v>
      </c>
    </row>
    <row r="47" spans="1:33" x14ac:dyDescent="0.2">
      <c r="A47" s="1" t="s">
        <v>77</v>
      </c>
      <c r="B47" s="1">
        <v>2</v>
      </c>
      <c r="C47" s="1" t="s">
        <v>11</v>
      </c>
      <c r="D47" s="1">
        <v>3</v>
      </c>
      <c r="E47" s="1">
        <v>3</v>
      </c>
      <c r="F47" s="1">
        <v>0</v>
      </c>
      <c r="G47" s="1">
        <v>24</v>
      </c>
      <c r="J47" s="2" t="s">
        <v>77</v>
      </c>
      <c r="K47" s="2">
        <v>2</v>
      </c>
      <c r="L47" s="2" t="s">
        <v>11</v>
      </c>
      <c r="M47" s="2">
        <v>3</v>
      </c>
      <c r="N47" s="2">
        <v>3</v>
      </c>
      <c r="O47" s="2">
        <v>0</v>
      </c>
      <c r="P47" s="2">
        <v>24</v>
      </c>
      <c r="S47" s="2" t="s">
        <v>77</v>
      </c>
      <c r="T47" s="2">
        <v>2</v>
      </c>
      <c r="U47" s="2" t="s">
        <v>11</v>
      </c>
      <c r="V47" s="2">
        <v>3</v>
      </c>
      <c r="W47" s="2">
        <v>3</v>
      </c>
      <c r="X47" s="2">
        <v>0</v>
      </c>
      <c r="Y47" s="2">
        <v>24</v>
      </c>
      <c r="AA47" t="s">
        <v>28</v>
      </c>
      <c r="AB47">
        <v>3</v>
      </c>
      <c r="AC47">
        <v>29.3</v>
      </c>
      <c r="AD47">
        <v>9.7666666666666675</v>
      </c>
      <c r="AE47">
        <v>153.26333333333335</v>
      </c>
    </row>
    <row r="48" spans="1:33" x14ac:dyDescent="0.2">
      <c r="A48" s="1" t="s">
        <v>77</v>
      </c>
      <c r="B48" s="1">
        <v>2</v>
      </c>
      <c r="C48" s="1" t="s">
        <v>12</v>
      </c>
      <c r="D48" s="1">
        <v>3</v>
      </c>
      <c r="E48" s="1">
        <v>3</v>
      </c>
      <c r="F48" s="1">
        <v>3</v>
      </c>
      <c r="G48" s="1">
        <v>110</v>
      </c>
      <c r="J48" s="2" t="s">
        <v>77</v>
      </c>
      <c r="K48" s="2">
        <v>2</v>
      </c>
      <c r="L48" s="2" t="s">
        <v>12</v>
      </c>
      <c r="M48" s="2">
        <v>3</v>
      </c>
      <c r="N48" s="2">
        <v>3</v>
      </c>
      <c r="O48" s="2">
        <v>3</v>
      </c>
      <c r="P48" s="2">
        <v>110</v>
      </c>
      <c r="S48" s="2" t="s">
        <v>77</v>
      </c>
      <c r="T48" s="2">
        <v>2</v>
      </c>
      <c r="U48" s="2" t="s">
        <v>12</v>
      </c>
      <c r="V48" s="2">
        <v>3</v>
      </c>
      <c r="W48" s="2">
        <v>3</v>
      </c>
      <c r="X48" s="2">
        <v>3</v>
      </c>
      <c r="Y48" s="2">
        <v>110</v>
      </c>
      <c r="AA48" t="s">
        <v>29</v>
      </c>
      <c r="AB48">
        <v>3</v>
      </c>
      <c r="AC48">
        <v>121.6</v>
      </c>
      <c r="AD48">
        <v>40.533333333333331</v>
      </c>
      <c r="AE48">
        <v>3631.4633333333336</v>
      </c>
    </row>
    <row r="49" spans="1:33" ht="17" thickBot="1" x14ac:dyDescent="0.25">
      <c r="A49" s="1" t="s">
        <v>77</v>
      </c>
      <c r="B49" s="1">
        <v>3</v>
      </c>
      <c r="C49" s="1" t="s">
        <v>10</v>
      </c>
      <c r="D49" s="1">
        <v>3</v>
      </c>
      <c r="E49" s="1">
        <v>1</v>
      </c>
      <c r="F49" s="1">
        <v>0</v>
      </c>
      <c r="G49" s="1">
        <v>4.3</v>
      </c>
      <c r="J49" s="2" t="s">
        <v>77</v>
      </c>
      <c r="K49" s="2">
        <v>3</v>
      </c>
      <c r="L49" s="2" t="s">
        <v>10</v>
      </c>
      <c r="M49" s="2">
        <v>3</v>
      </c>
      <c r="N49" s="2">
        <v>2</v>
      </c>
      <c r="O49" s="2">
        <v>0</v>
      </c>
      <c r="P49" s="2">
        <v>9.3000000000000007</v>
      </c>
      <c r="S49" s="2" t="s">
        <v>77</v>
      </c>
      <c r="T49" s="2">
        <v>3</v>
      </c>
      <c r="U49" s="2" t="s">
        <v>10</v>
      </c>
      <c r="V49" s="2">
        <v>3</v>
      </c>
      <c r="W49" s="2">
        <v>2</v>
      </c>
      <c r="X49" s="2">
        <v>0</v>
      </c>
      <c r="Y49" s="2">
        <v>9.3000000000000007</v>
      </c>
      <c r="AA49" s="3" t="s">
        <v>30</v>
      </c>
      <c r="AB49" s="3">
        <v>3</v>
      </c>
      <c r="AC49" s="3">
        <v>116.6</v>
      </c>
      <c r="AD49" s="3">
        <v>38.866666666666667</v>
      </c>
      <c r="AE49" s="3">
        <v>3795.9633333333336</v>
      </c>
    </row>
    <row r="50" spans="1:33" x14ac:dyDescent="0.2">
      <c r="A50" s="1" t="s">
        <v>77</v>
      </c>
      <c r="B50" s="1">
        <v>3</v>
      </c>
      <c r="C50" s="1" t="s">
        <v>11</v>
      </c>
      <c r="D50" s="1">
        <v>3</v>
      </c>
      <c r="E50" s="1">
        <v>2</v>
      </c>
      <c r="F50" s="1">
        <v>0</v>
      </c>
      <c r="G50" s="1">
        <v>9.3000000000000007</v>
      </c>
      <c r="J50" s="2" t="s">
        <v>77</v>
      </c>
      <c r="K50" s="2">
        <v>3</v>
      </c>
      <c r="L50" s="2" t="s">
        <v>11</v>
      </c>
      <c r="M50" s="2">
        <v>3</v>
      </c>
      <c r="N50" s="2">
        <v>2</v>
      </c>
      <c r="O50" s="2">
        <v>0</v>
      </c>
      <c r="P50" s="2">
        <v>9.3000000000000007</v>
      </c>
      <c r="S50" s="2" t="s">
        <v>77</v>
      </c>
      <c r="T50" s="2">
        <v>3</v>
      </c>
      <c r="U50" s="2" t="s">
        <v>11</v>
      </c>
      <c r="V50" s="2">
        <v>3</v>
      </c>
      <c r="W50" s="2">
        <v>2</v>
      </c>
      <c r="X50" s="2">
        <v>0</v>
      </c>
      <c r="Y50" s="2">
        <v>9.3000000000000007</v>
      </c>
    </row>
    <row r="51" spans="1:33" x14ac:dyDescent="0.2">
      <c r="A51" s="1" t="s">
        <v>77</v>
      </c>
      <c r="B51" s="1">
        <v>3</v>
      </c>
      <c r="C51" s="1" t="s">
        <v>12</v>
      </c>
      <c r="D51" s="1">
        <v>3</v>
      </c>
      <c r="E51" s="1">
        <v>0</v>
      </c>
      <c r="F51" s="1">
        <v>0</v>
      </c>
      <c r="G51" s="1">
        <v>2.2999999999999998</v>
      </c>
      <c r="J51" s="2" t="s">
        <v>77</v>
      </c>
      <c r="K51" s="2">
        <v>3</v>
      </c>
      <c r="L51" s="2" t="s">
        <v>12</v>
      </c>
      <c r="M51" s="2">
        <v>3</v>
      </c>
      <c r="N51" s="2">
        <v>0</v>
      </c>
      <c r="O51" s="2">
        <v>0</v>
      </c>
      <c r="P51" s="2">
        <v>2.2999999999999998</v>
      </c>
      <c r="S51" s="2" t="s">
        <v>77</v>
      </c>
      <c r="T51" s="2">
        <v>3</v>
      </c>
      <c r="U51" s="2" t="s">
        <v>12</v>
      </c>
      <c r="V51" s="2">
        <v>3</v>
      </c>
      <c r="W51" s="2">
        <v>0</v>
      </c>
      <c r="X51" s="2">
        <v>0</v>
      </c>
      <c r="Y51" s="2">
        <v>2.2999999999999998</v>
      </c>
    </row>
    <row r="52" spans="1:33" ht="17" thickBot="1" x14ac:dyDescent="0.25">
      <c r="AA52" t="s">
        <v>31</v>
      </c>
    </row>
    <row r="53" spans="1:33" x14ac:dyDescent="0.2">
      <c r="AA53" s="4" t="s">
        <v>32</v>
      </c>
      <c r="AB53" s="4" t="s">
        <v>33</v>
      </c>
      <c r="AC53" s="4" t="s">
        <v>34</v>
      </c>
      <c r="AD53" s="4" t="s">
        <v>35</v>
      </c>
      <c r="AE53" s="4" t="s">
        <v>36</v>
      </c>
      <c r="AF53" s="4" t="s">
        <v>37</v>
      </c>
      <c r="AG53" s="4" t="s">
        <v>38</v>
      </c>
    </row>
    <row r="54" spans="1:33" x14ac:dyDescent="0.2">
      <c r="S54" s="2" t="s">
        <v>82</v>
      </c>
      <c r="AA54" t="s">
        <v>39</v>
      </c>
      <c r="AB54">
        <v>1796.1755555555537</v>
      </c>
      <c r="AC54">
        <v>2</v>
      </c>
      <c r="AD54">
        <v>898.08777777777686</v>
      </c>
      <c r="AE54">
        <v>0.35541135877252999</v>
      </c>
      <c r="AF54">
        <v>0.71470439545457787</v>
      </c>
      <c r="AG54">
        <v>5.1432528497847176</v>
      </c>
    </row>
    <row r="55" spans="1:33" x14ac:dyDescent="0.2">
      <c r="S55" s="9"/>
      <c r="T55" s="9" t="s">
        <v>18</v>
      </c>
      <c r="U55" s="9" t="s">
        <v>19</v>
      </c>
      <c r="V55" s="9" t="s">
        <v>20</v>
      </c>
      <c r="W55" s="9" t="s">
        <v>59</v>
      </c>
      <c r="X55" s="9" t="s">
        <v>60</v>
      </c>
      <c r="AA55" t="s">
        <v>40</v>
      </c>
      <c r="AB55">
        <v>15161.380000000001</v>
      </c>
      <c r="AC55">
        <v>6</v>
      </c>
      <c r="AD55">
        <v>2526.896666666667</v>
      </c>
    </row>
    <row r="56" spans="1:33" x14ac:dyDescent="0.2">
      <c r="S56" s="9" t="s">
        <v>10</v>
      </c>
      <c r="T56" s="2">
        <v>24</v>
      </c>
      <c r="U56" s="2">
        <v>110</v>
      </c>
      <c r="V56" s="2">
        <v>9.3000000000000007</v>
      </c>
      <c r="W56" s="9">
        <f>AVERAGE(T56:V56)</f>
        <v>47.766666666666673</v>
      </c>
      <c r="X56" s="9">
        <f>STDEV(T56:V56)</f>
        <v>54.394515654919964</v>
      </c>
    </row>
    <row r="57" spans="1:33" ht="17" thickBot="1" x14ac:dyDescent="0.25">
      <c r="S57" s="9" t="s">
        <v>11</v>
      </c>
      <c r="T57" s="2">
        <v>4.3</v>
      </c>
      <c r="U57" s="2">
        <v>24</v>
      </c>
      <c r="V57" s="2">
        <v>9.3000000000000007</v>
      </c>
      <c r="W57" s="9">
        <f>AVERAGE(T57:V57)</f>
        <v>12.533333333333333</v>
      </c>
      <c r="X57" s="9">
        <f>STDEV(T57:V57)</f>
        <v>10.240279944090069</v>
      </c>
      <c r="AA57" s="3" t="s">
        <v>41</v>
      </c>
      <c r="AB57" s="3">
        <v>16957.555555555555</v>
      </c>
      <c r="AC57" s="3">
        <v>8</v>
      </c>
      <c r="AD57" s="3"/>
      <c r="AE57" s="3"/>
      <c r="AF57" s="3"/>
      <c r="AG57" s="3"/>
    </row>
    <row r="58" spans="1:33" x14ac:dyDescent="0.2">
      <c r="S58" s="9" t="s">
        <v>12</v>
      </c>
      <c r="T58" s="2">
        <v>4.3</v>
      </c>
      <c r="U58" s="2">
        <v>110</v>
      </c>
      <c r="V58" s="2">
        <v>2.2999999999999998</v>
      </c>
      <c r="W58" s="9">
        <f>AVERAGE(T58:V58)</f>
        <v>38.866666666666667</v>
      </c>
      <c r="X58" s="9">
        <f>STDEV(T58:V58)</f>
        <v>61.611389639687026</v>
      </c>
    </row>
    <row r="60" spans="1:33" x14ac:dyDescent="0.2">
      <c r="S60" t="s">
        <v>21</v>
      </c>
    </row>
    <row r="62" spans="1:33" ht="17" thickBot="1" x14ac:dyDescent="0.25">
      <c r="S62" t="s">
        <v>22</v>
      </c>
    </row>
    <row r="63" spans="1:33" x14ac:dyDescent="0.2">
      <c r="S63" s="4" t="s">
        <v>23</v>
      </c>
      <c r="T63" s="4" t="s">
        <v>24</v>
      </c>
      <c r="U63" s="4" t="s">
        <v>25</v>
      </c>
      <c r="V63" s="4" t="s">
        <v>26</v>
      </c>
      <c r="W63" s="4" t="s">
        <v>27</v>
      </c>
    </row>
    <row r="64" spans="1:33" x14ac:dyDescent="0.2">
      <c r="S64" t="s">
        <v>28</v>
      </c>
      <c r="T64">
        <v>3</v>
      </c>
      <c r="U64">
        <v>143.30000000000001</v>
      </c>
      <c r="V64">
        <v>47.766666666666673</v>
      </c>
      <c r="W64">
        <v>2958.7633333333329</v>
      </c>
    </row>
    <row r="65" spans="19:25" x14ac:dyDescent="0.2">
      <c r="S65" t="s">
        <v>29</v>
      </c>
      <c r="T65">
        <v>3</v>
      </c>
      <c r="U65">
        <v>37.6</v>
      </c>
      <c r="V65">
        <v>12.533333333333333</v>
      </c>
      <c r="W65">
        <v>104.86333333333332</v>
      </c>
    </row>
    <row r="66" spans="19:25" ht="17" thickBot="1" x14ac:dyDescent="0.25">
      <c r="S66" s="3" t="s">
        <v>30</v>
      </c>
      <c r="T66" s="3">
        <v>3</v>
      </c>
      <c r="U66" s="3">
        <v>116.6</v>
      </c>
      <c r="V66" s="3">
        <v>38.866666666666667</v>
      </c>
      <c r="W66" s="3">
        <v>3795.9633333333336</v>
      </c>
    </row>
    <row r="69" spans="19:25" ht="17" thickBot="1" x14ac:dyDescent="0.25">
      <c r="S69" t="s">
        <v>31</v>
      </c>
    </row>
    <row r="70" spans="19:25" x14ac:dyDescent="0.2">
      <c r="S70" s="4" t="s">
        <v>32</v>
      </c>
      <c r="T70" s="4" t="s">
        <v>33</v>
      </c>
      <c r="U70" s="4" t="s">
        <v>34</v>
      </c>
      <c r="V70" s="4" t="s">
        <v>35</v>
      </c>
      <c r="W70" s="4" t="s">
        <v>36</v>
      </c>
      <c r="X70" s="4" t="s">
        <v>37</v>
      </c>
      <c r="Y70" s="4" t="s">
        <v>38</v>
      </c>
    </row>
    <row r="71" spans="19:25" x14ac:dyDescent="0.2">
      <c r="S71" t="s">
        <v>39</v>
      </c>
      <c r="T71">
        <v>2014.0422222222187</v>
      </c>
      <c r="U71">
        <v>2</v>
      </c>
      <c r="V71">
        <v>1007.0211111111093</v>
      </c>
      <c r="W71">
        <v>0.44041456316388117</v>
      </c>
      <c r="X71">
        <v>0.66302733259579094</v>
      </c>
      <c r="Y71">
        <v>5.1432528497847176</v>
      </c>
    </row>
    <row r="72" spans="19:25" x14ac:dyDescent="0.2">
      <c r="S72" t="s">
        <v>40</v>
      </c>
      <c r="T72">
        <v>13719.18</v>
      </c>
      <c r="U72">
        <v>6</v>
      </c>
      <c r="V72">
        <v>2286.5300000000002</v>
      </c>
    </row>
    <row r="74" spans="19:25" ht="17" thickBot="1" x14ac:dyDescent="0.25">
      <c r="S74" s="3" t="s">
        <v>41</v>
      </c>
      <c r="T74" s="3">
        <v>15733.222222222219</v>
      </c>
      <c r="U74" s="3">
        <v>8</v>
      </c>
      <c r="V74" s="3"/>
      <c r="W74" s="3"/>
      <c r="X74" s="3"/>
      <c r="Y74" s="3"/>
    </row>
  </sheetData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39220-8E5C-CD44-B9E8-CA6A584FC811}">
  <dimension ref="A1:Y103"/>
  <sheetViews>
    <sheetView topLeftCell="F21" workbookViewId="0">
      <selection activeCell="B55" sqref="B55:D57"/>
    </sheetView>
  </sheetViews>
  <sheetFormatPr baseColWidth="10" defaultRowHeight="16" x14ac:dyDescent="0.2"/>
  <sheetData>
    <row r="1" spans="1:25" x14ac:dyDescent="0.2">
      <c r="A1" t="s">
        <v>100</v>
      </c>
      <c r="N1" s="8"/>
    </row>
    <row r="2" spans="1:25" x14ac:dyDescent="0.2">
      <c r="A2" s="1" t="s">
        <v>1</v>
      </c>
      <c r="B2" s="1"/>
      <c r="C2" s="1"/>
      <c r="D2" s="1" t="s">
        <v>5</v>
      </c>
      <c r="E2" s="1"/>
      <c r="F2" s="1"/>
      <c r="G2" s="1"/>
      <c r="J2" s="7" t="s">
        <v>50</v>
      </c>
      <c r="K2" s="2"/>
      <c r="L2" s="2"/>
      <c r="M2" s="2" t="s">
        <v>13</v>
      </c>
      <c r="N2" s="2"/>
      <c r="O2" s="2"/>
      <c r="P2" s="2"/>
      <c r="S2" s="7" t="s">
        <v>51</v>
      </c>
      <c r="T2" s="2"/>
      <c r="U2" s="2"/>
      <c r="V2" s="2" t="s">
        <v>13</v>
      </c>
      <c r="W2" s="2"/>
      <c r="X2" s="2"/>
      <c r="Y2" s="2"/>
    </row>
    <row r="3" spans="1:25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S3" s="2"/>
      <c r="T3" s="2" t="s">
        <v>2</v>
      </c>
      <c r="U3" s="2" t="s">
        <v>3</v>
      </c>
      <c r="V3" s="2" t="s">
        <v>4</v>
      </c>
      <c r="W3" s="2" t="s">
        <v>6</v>
      </c>
      <c r="X3" s="2" t="s">
        <v>7</v>
      </c>
      <c r="Y3" s="2" t="s">
        <v>9</v>
      </c>
    </row>
    <row r="4" spans="1:25" x14ac:dyDescent="0.2">
      <c r="A4" s="1">
        <v>933</v>
      </c>
      <c r="B4" s="1">
        <v>1</v>
      </c>
      <c r="C4" s="1" t="s">
        <v>10</v>
      </c>
      <c r="D4" s="1">
        <v>3</v>
      </c>
      <c r="E4" s="1">
        <v>3</v>
      </c>
      <c r="F4" s="1">
        <v>1</v>
      </c>
      <c r="G4" s="1">
        <v>46</v>
      </c>
      <c r="J4" s="2">
        <v>933</v>
      </c>
      <c r="K4" s="2">
        <v>1</v>
      </c>
      <c r="L4" s="2" t="s">
        <v>10</v>
      </c>
      <c r="M4" s="2">
        <v>3</v>
      </c>
      <c r="N4" s="2">
        <v>3</v>
      </c>
      <c r="O4" s="2">
        <v>1</v>
      </c>
      <c r="P4" s="2">
        <v>46</v>
      </c>
      <c r="S4" s="2">
        <v>933</v>
      </c>
      <c r="T4" s="2">
        <v>1</v>
      </c>
      <c r="U4" s="2" t="s">
        <v>10</v>
      </c>
      <c r="V4" s="2">
        <v>3</v>
      </c>
      <c r="W4" s="2">
        <v>3</v>
      </c>
      <c r="X4" s="2">
        <v>1</v>
      </c>
      <c r="Y4" s="2">
        <v>46</v>
      </c>
    </row>
    <row r="5" spans="1:25" x14ac:dyDescent="0.2">
      <c r="A5" s="1">
        <v>933</v>
      </c>
      <c r="B5" s="1">
        <v>1</v>
      </c>
      <c r="C5" s="1" t="s">
        <v>11</v>
      </c>
      <c r="D5" s="1">
        <v>0</v>
      </c>
      <c r="E5" s="1">
        <v>0</v>
      </c>
      <c r="F5" s="1">
        <v>0</v>
      </c>
      <c r="G5" s="1"/>
      <c r="J5" s="2">
        <v>933</v>
      </c>
      <c r="K5" s="2">
        <v>1</v>
      </c>
      <c r="L5" s="2" t="s">
        <v>11</v>
      </c>
      <c r="M5" s="2">
        <v>0</v>
      </c>
      <c r="N5" s="2">
        <v>0</v>
      </c>
      <c r="O5" s="2">
        <v>0</v>
      </c>
      <c r="P5" s="2"/>
      <c r="S5" s="2">
        <v>933</v>
      </c>
      <c r="T5" s="2">
        <v>1</v>
      </c>
      <c r="U5" s="2" t="s">
        <v>11</v>
      </c>
      <c r="V5" s="2">
        <v>0</v>
      </c>
      <c r="W5" s="2">
        <v>0</v>
      </c>
      <c r="X5" s="2">
        <v>0</v>
      </c>
      <c r="Y5" s="2"/>
    </row>
    <row r="6" spans="1:25" x14ac:dyDescent="0.2">
      <c r="A6" s="1">
        <v>933</v>
      </c>
      <c r="B6" s="1">
        <v>1</v>
      </c>
      <c r="C6" s="1" t="s">
        <v>12</v>
      </c>
      <c r="D6" s="1">
        <v>0</v>
      </c>
      <c r="E6" s="1">
        <v>0</v>
      </c>
      <c r="F6" s="1">
        <v>0</v>
      </c>
      <c r="G6" s="1"/>
      <c r="J6" s="2">
        <v>933</v>
      </c>
      <c r="K6" s="2">
        <v>1</v>
      </c>
      <c r="L6" s="2" t="s">
        <v>12</v>
      </c>
      <c r="M6" s="2">
        <v>0</v>
      </c>
      <c r="N6" s="2">
        <v>0</v>
      </c>
      <c r="O6" s="2">
        <v>0</v>
      </c>
      <c r="P6" s="2"/>
      <c r="S6" s="2">
        <v>933</v>
      </c>
      <c r="T6" s="2">
        <v>1</v>
      </c>
      <c r="U6" s="2" t="s">
        <v>12</v>
      </c>
      <c r="V6" s="2">
        <v>0</v>
      </c>
      <c r="W6" s="2">
        <v>0</v>
      </c>
      <c r="X6" s="2">
        <v>0</v>
      </c>
      <c r="Y6" s="2"/>
    </row>
    <row r="7" spans="1:25" x14ac:dyDescent="0.2">
      <c r="A7" s="1">
        <v>933</v>
      </c>
      <c r="B7" s="1">
        <v>2</v>
      </c>
      <c r="C7" s="1" t="s">
        <v>10</v>
      </c>
      <c r="D7" s="1">
        <v>3</v>
      </c>
      <c r="E7" s="1">
        <v>3</v>
      </c>
      <c r="F7" s="1">
        <v>1</v>
      </c>
      <c r="G7" s="1">
        <v>46</v>
      </c>
      <c r="J7" s="2">
        <v>933</v>
      </c>
      <c r="K7" s="2">
        <v>2</v>
      </c>
      <c r="L7" s="2" t="s">
        <v>10</v>
      </c>
      <c r="M7" s="2">
        <v>3</v>
      </c>
      <c r="N7" s="2">
        <v>3</v>
      </c>
      <c r="O7" s="2">
        <v>1</v>
      </c>
      <c r="P7" s="2">
        <v>46</v>
      </c>
      <c r="S7" s="2">
        <v>933</v>
      </c>
      <c r="T7" s="2">
        <v>2</v>
      </c>
      <c r="U7" s="2" t="s">
        <v>10</v>
      </c>
      <c r="V7" s="2">
        <v>3</v>
      </c>
      <c r="W7" s="2">
        <v>3</v>
      </c>
      <c r="X7" s="2">
        <v>1</v>
      </c>
      <c r="Y7" s="2">
        <v>46</v>
      </c>
    </row>
    <row r="8" spans="1:25" x14ac:dyDescent="0.2">
      <c r="A8" s="1">
        <v>933</v>
      </c>
      <c r="B8" s="1">
        <v>2</v>
      </c>
      <c r="C8" s="1" t="s">
        <v>11</v>
      </c>
      <c r="D8" s="1">
        <v>0</v>
      </c>
      <c r="E8" s="1">
        <v>0</v>
      </c>
      <c r="F8" s="1">
        <v>0</v>
      </c>
      <c r="G8" s="1"/>
      <c r="J8" s="2">
        <v>933</v>
      </c>
      <c r="K8" s="2">
        <v>2</v>
      </c>
      <c r="L8" s="2" t="s">
        <v>11</v>
      </c>
      <c r="M8" s="2">
        <v>0</v>
      </c>
      <c r="N8" s="2">
        <v>0</v>
      </c>
      <c r="O8" s="2">
        <v>0</v>
      </c>
      <c r="P8" s="2"/>
      <c r="S8" s="2">
        <v>933</v>
      </c>
      <c r="T8" s="2">
        <v>2</v>
      </c>
      <c r="U8" s="2" t="s">
        <v>11</v>
      </c>
      <c r="V8" s="2">
        <v>0</v>
      </c>
      <c r="W8" s="2">
        <v>0</v>
      </c>
      <c r="X8" s="2">
        <v>0</v>
      </c>
      <c r="Y8" s="2"/>
    </row>
    <row r="9" spans="1:25" x14ac:dyDescent="0.2">
      <c r="A9" s="1">
        <v>933</v>
      </c>
      <c r="B9" s="1">
        <v>2</v>
      </c>
      <c r="C9" s="1" t="s">
        <v>12</v>
      </c>
      <c r="D9" s="1">
        <v>0</v>
      </c>
      <c r="E9" s="1">
        <v>0</v>
      </c>
      <c r="F9" s="1">
        <v>0</v>
      </c>
      <c r="G9" s="1"/>
      <c r="J9" s="2">
        <v>933</v>
      </c>
      <c r="K9" s="2">
        <v>2</v>
      </c>
      <c r="L9" s="2" t="s">
        <v>12</v>
      </c>
      <c r="M9" s="2">
        <v>0</v>
      </c>
      <c r="N9" s="2">
        <v>0</v>
      </c>
      <c r="O9" s="2">
        <v>0</v>
      </c>
      <c r="P9" s="2"/>
      <c r="S9" s="2">
        <v>933</v>
      </c>
      <c r="T9" s="2">
        <v>2</v>
      </c>
      <c r="U9" s="2" t="s">
        <v>12</v>
      </c>
      <c r="V9" s="2">
        <v>0</v>
      </c>
      <c r="W9" s="2">
        <v>0</v>
      </c>
      <c r="X9" s="2">
        <v>0</v>
      </c>
      <c r="Y9" s="2"/>
    </row>
    <row r="10" spans="1:25" x14ac:dyDescent="0.2">
      <c r="A10" s="1">
        <v>933</v>
      </c>
      <c r="B10" s="1">
        <v>3</v>
      </c>
      <c r="C10" s="1" t="s">
        <v>10</v>
      </c>
      <c r="D10" s="1">
        <v>3</v>
      </c>
      <c r="E10" s="1">
        <v>3</v>
      </c>
      <c r="F10" s="1">
        <v>1</v>
      </c>
      <c r="G10" s="1">
        <v>46</v>
      </c>
      <c r="J10" s="2">
        <v>933</v>
      </c>
      <c r="K10" s="2">
        <v>3</v>
      </c>
      <c r="L10" s="2" t="s">
        <v>10</v>
      </c>
      <c r="M10" s="2">
        <v>3</v>
      </c>
      <c r="N10" s="2">
        <v>3</v>
      </c>
      <c r="O10" s="2">
        <v>1</v>
      </c>
      <c r="P10" s="2">
        <v>46</v>
      </c>
      <c r="S10" s="2">
        <v>933</v>
      </c>
      <c r="T10" s="2">
        <v>3</v>
      </c>
      <c r="U10" s="2" t="s">
        <v>10</v>
      </c>
      <c r="V10" s="2">
        <v>3</v>
      </c>
      <c r="W10" s="2">
        <v>3</v>
      </c>
      <c r="X10" s="2">
        <v>1</v>
      </c>
      <c r="Y10" s="2">
        <v>46</v>
      </c>
    </row>
    <row r="11" spans="1:25" x14ac:dyDescent="0.2">
      <c r="A11" s="1">
        <v>933</v>
      </c>
      <c r="B11" s="1">
        <v>3</v>
      </c>
      <c r="C11" s="1" t="s">
        <v>11</v>
      </c>
      <c r="D11" s="1">
        <v>0</v>
      </c>
      <c r="E11" s="1">
        <v>0</v>
      </c>
      <c r="F11" s="1">
        <v>0</v>
      </c>
      <c r="G11" s="1"/>
      <c r="J11" s="2">
        <v>933</v>
      </c>
      <c r="K11" s="2">
        <v>3</v>
      </c>
      <c r="L11" s="2" t="s">
        <v>11</v>
      </c>
      <c r="M11" s="2">
        <v>0</v>
      </c>
      <c r="N11" s="2">
        <v>0</v>
      </c>
      <c r="O11" s="2">
        <v>0</v>
      </c>
      <c r="P11" s="2"/>
      <c r="S11" s="2">
        <v>933</v>
      </c>
      <c r="T11" s="2">
        <v>3</v>
      </c>
      <c r="U11" s="2" t="s">
        <v>11</v>
      </c>
      <c r="V11" s="2">
        <v>0</v>
      </c>
      <c r="W11" s="2">
        <v>0</v>
      </c>
      <c r="X11" s="2">
        <v>0</v>
      </c>
      <c r="Y11" s="2"/>
    </row>
    <row r="12" spans="1:25" x14ac:dyDescent="0.2">
      <c r="A12" s="1">
        <v>933</v>
      </c>
      <c r="B12" s="1">
        <v>3</v>
      </c>
      <c r="C12" s="1" t="s">
        <v>12</v>
      </c>
      <c r="D12" s="1">
        <v>3</v>
      </c>
      <c r="E12" s="1">
        <v>3</v>
      </c>
      <c r="F12" s="1">
        <v>1</v>
      </c>
      <c r="G12" s="1">
        <v>46</v>
      </c>
      <c r="H12" s="7" t="s">
        <v>102</v>
      </c>
      <c r="J12" s="2">
        <v>933</v>
      </c>
      <c r="K12" s="2">
        <v>3</v>
      </c>
      <c r="L12" s="2" t="s">
        <v>12</v>
      </c>
      <c r="M12" s="2">
        <v>3</v>
      </c>
      <c r="N12" s="2">
        <v>3</v>
      </c>
      <c r="O12" s="2">
        <v>1</v>
      </c>
      <c r="P12" s="2">
        <v>46</v>
      </c>
      <c r="S12" s="2">
        <v>933</v>
      </c>
      <c r="T12" s="2">
        <v>3</v>
      </c>
      <c r="U12" s="2" t="s">
        <v>12</v>
      </c>
      <c r="V12" s="2">
        <v>3</v>
      </c>
      <c r="W12" s="2">
        <v>3</v>
      </c>
      <c r="X12" s="2">
        <v>1</v>
      </c>
      <c r="Y12" s="2">
        <v>46</v>
      </c>
    </row>
    <row r="13" spans="1:25" x14ac:dyDescent="0.2">
      <c r="J13" s="2"/>
      <c r="K13" s="2"/>
      <c r="L13" s="2"/>
      <c r="M13" s="2"/>
      <c r="N13" s="2"/>
      <c r="O13" s="2"/>
      <c r="P13" s="2"/>
      <c r="S13" s="2"/>
      <c r="T13" s="2"/>
      <c r="U13" s="2"/>
      <c r="V13" s="2"/>
      <c r="W13" s="2"/>
      <c r="X13" s="2"/>
      <c r="Y13" s="2"/>
    </row>
    <row r="14" spans="1:25" x14ac:dyDescent="0.2">
      <c r="J14" s="2"/>
      <c r="K14" s="2"/>
      <c r="L14" s="2"/>
      <c r="M14" s="2"/>
      <c r="N14" s="2"/>
      <c r="O14" s="2"/>
      <c r="P14" s="2"/>
      <c r="S14" s="2"/>
      <c r="T14" s="2"/>
      <c r="U14" s="2"/>
      <c r="V14" s="2"/>
      <c r="W14" s="2"/>
      <c r="X14" s="2"/>
      <c r="Y14" s="2"/>
    </row>
    <row r="15" spans="1:25" x14ac:dyDescent="0.2">
      <c r="A15" s="1" t="s">
        <v>1</v>
      </c>
      <c r="B15" s="1"/>
      <c r="C15" s="1"/>
      <c r="D15" s="1" t="s">
        <v>5</v>
      </c>
      <c r="E15" s="1"/>
      <c r="F15" s="1"/>
      <c r="G15" s="1"/>
      <c r="J15" s="7" t="s">
        <v>50</v>
      </c>
      <c r="K15" s="2"/>
      <c r="L15" s="2"/>
      <c r="M15" s="2" t="s">
        <v>13</v>
      </c>
      <c r="N15" s="2"/>
      <c r="O15" s="2"/>
      <c r="P15" s="2"/>
      <c r="S15" s="7" t="s">
        <v>51</v>
      </c>
      <c r="T15" s="2"/>
      <c r="U15" s="2"/>
      <c r="V15" s="2" t="s">
        <v>13</v>
      </c>
      <c r="W15" s="2"/>
      <c r="X15" s="2"/>
      <c r="Y15" s="2"/>
    </row>
    <row r="16" spans="1:25" x14ac:dyDescent="0.2">
      <c r="A16" s="1"/>
      <c r="B16" s="1" t="s">
        <v>2</v>
      </c>
      <c r="C16" s="1" t="s">
        <v>3</v>
      </c>
      <c r="D16" s="1" t="s">
        <v>4</v>
      </c>
      <c r="E16" s="1" t="s">
        <v>6</v>
      </c>
      <c r="F16" s="1" t="s">
        <v>7</v>
      </c>
      <c r="G16" s="1" t="s">
        <v>9</v>
      </c>
      <c r="J16" s="2"/>
      <c r="K16" s="2" t="s">
        <v>2</v>
      </c>
      <c r="L16" s="2" t="s">
        <v>3</v>
      </c>
      <c r="M16" s="2" t="s">
        <v>4</v>
      </c>
      <c r="N16" s="2" t="s">
        <v>6</v>
      </c>
      <c r="O16" s="2" t="s">
        <v>7</v>
      </c>
      <c r="P16" s="2" t="s">
        <v>9</v>
      </c>
      <c r="S16" s="2"/>
      <c r="T16" s="2" t="s">
        <v>2</v>
      </c>
      <c r="U16" s="2" t="s">
        <v>3</v>
      </c>
      <c r="V16" s="2" t="s">
        <v>4</v>
      </c>
      <c r="W16" s="2" t="s">
        <v>6</v>
      </c>
      <c r="X16" s="2" t="s">
        <v>7</v>
      </c>
      <c r="Y16" s="2" t="s">
        <v>9</v>
      </c>
    </row>
    <row r="17" spans="1:25" x14ac:dyDescent="0.2">
      <c r="A17" s="1">
        <v>353</v>
      </c>
      <c r="B17" s="1">
        <v>1</v>
      </c>
      <c r="C17" s="1" t="s">
        <v>10</v>
      </c>
      <c r="D17" s="1">
        <v>3</v>
      </c>
      <c r="E17" s="1">
        <v>3</v>
      </c>
      <c r="F17" s="1">
        <v>1</v>
      </c>
      <c r="G17" s="1">
        <v>46</v>
      </c>
      <c r="J17" s="2">
        <v>353</v>
      </c>
      <c r="K17" s="2">
        <v>1</v>
      </c>
      <c r="L17" s="2" t="s">
        <v>10</v>
      </c>
      <c r="M17" s="2">
        <v>3</v>
      </c>
      <c r="N17" s="2">
        <v>3</v>
      </c>
      <c r="O17" s="2">
        <v>1</v>
      </c>
      <c r="P17" s="2">
        <v>46</v>
      </c>
      <c r="S17" s="2">
        <v>353</v>
      </c>
      <c r="T17" s="2">
        <v>1</v>
      </c>
      <c r="U17" s="2" t="s">
        <v>10</v>
      </c>
      <c r="V17" s="2">
        <v>3</v>
      </c>
      <c r="W17" s="2">
        <v>3</v>
      </c>
      <c r="X17" s="2">
        <v>1</v>
      </c>
      <c r="Y17" s="2">
        <v>46</v>
      </c>
    </row>
    <row r="18" spans="1:25" x14ac:dyDescent="0.2">
      <c r="A18" s="1">
        <v>353</v>
      </c>
      <c r="B18" s="1">
        <v>1</v>
      </c>
      <c r="C18" s="1" t="s">
        <v>11</v>
      </c>
      <c r="D18" s="1">
        <v>3</v>
      </c>
      <c r="E18" s="1">
        <v>2</v>
      </c>
      <c r="F18" s="1">
        <v>1</v>
      </c>
      <c r="G18" s="1">
        <v>15</v>
      </c>
      <c r="J18" s="2">
        <v>353</v>
      </c>
      <c r="K18" s="2">
        <v>1</v>
      </c>
      <c r="L18" s="2" t="s">
        <v>11</v>
      </c>
      <c r="M18" s="2">
        <v>3</v>
      </c>
      <c r="N18" s="2">
        <v>2</v>
      </c>
      <c r="O18" s="2">
        <v>1</v>
      </c>
      <c r="P18" s="2">
        <v>15</v>
      </c>
      <c r="S18" s="2">
        <v>353</v>
      </c>
      <c r="T18" s="2">
        <v>1</v>
      </c>
      <c r="U18" s="2" t="s">
        <v>11</v>
      </c>
      <c r="V18" s="2">
        <v>3</v>
      </c>
      <c r="W18" s="2">
        <v>2</v>
      </c>
      <c r="X18" s="2">
        <v>1</v>
      </c>
      <c r="Y18" s="2">
        <v>15</v>
      </c>
    </row>
    <row r="19" spans="1:25" x14ac:dyDescent="0.2">
      <c r="A19" s="1">
        <v>353</v>
      </c>
      <c r="B19" s="1">
        <v>1</v>
      </c>
      <c r="C19" s="1" t="s">
        <v>12</v>
      </c>
      <c r="D19" s="1">
        <v>3</v>
      </c>
      <c r="E19" s="1">
        <v>3</v>
      </c>
      <c r="F19" s="1">
        <v>0</v>
      </c>
      <c r="G19" s="1">
        <v>24</v>
      </c>
      <c r="J19" s="2">
        <v>353</v>
      </c>
      <c r="K19" s="2">
        <v>1</v>
      </c>
      <c r="L19" s="2" t="s">
        <v>12</v>
      </c>
      <c r="M19" s="2">
        <v>3</v>
      </c>
      <c r="N19" s="2">
        <v>3</v>
      </c>
      <c r="O19" s="2">
        <v>0</v>
      </c>
      <c r="P19" s="2">
        <v>24</v>
      </c>
      <c r="S19" s="2">
        <v>353</v>
      </c>
      <c r="T19" s="2">
        <v>1</v>
      </c>
      <c r="U19" s="2" t="s">
        <v>12</v>
      </c>
      <c r="V19" s="2">
        <v>3</v>
      </c>
      <c r="W19" s="2">
        <v>3</v>
      </c>
      <c r="X19" s="2">
        <v>0</v>
      </c>
      <c r="Y19" s="2">
        <v>24</v>
      </c>
    </row>
    <row r="20" spans="1:25" x14ac:dyDescent="0.2">
      <c r="A20" s="1">
        <v>353</v>
      </c>
      <c r="B20" s="1">
        <v>2</v>
      </c>
      <c r="C20" s="1" t="s">
        <v>10</v>
      </c>
      <c r="D20" s="1">
        <v>3</v>
      </c>
      <c r="E20" s="1">
        <v>1</v>
      </c>
      <c r="F20" s="1">
        <v>0</v>
      </c>
      <c r="G20" s="1">
        <v>4.3</v>
      </c>
      <c r="H20" s="1">
        <v>24</v>
      </c>
      <c r="I20" s="1">
        <v>15</v>
      </c>
      <c r="J20" s="2">
        <v>353</v>
      </c>
      <c r="K20" s="2">
        <v>2</v>
      </c>
      <c r="L20" s="2" t="s">
        <v>10</v>
      </c>
      <c r="M20" s="2">
        <v>3</v>
      </c>
      <c r="N20" s="2">
        <v>1</v>
      </c>
      <c r="O20" s="2">
        <v>0</v>
      </c>
      <c r="P20" s="2">
        <v>4.3</v>
      </c>
      <c r="S20" s="2">
        <v>353</v>
      </c>
      <c r="T20" s="2">
        <v>2</v>
      </c>
      <c r="U20" s="2" t="s">
        <v>10</v>
      </c>
      <c r="V20" s="2">
        <v>3</v>
      </c>
      <c r="W20" s="2">
        <v>1</v>
      </c>
      <c r="X20" s="2">
        <v>0</v>
      </c>
      <c r="Y20" s="2">
        <v>4.3</v>
      </c>
    </row>
    <row r="21" spans="1:25" x14ac:dyDescent="0.2">
      <c r="A21" s="1">
        <v>353</v>
      </c>
      <c r="B21" s="1">
        <v>2</v>
      </c>
      <c r="C21" s="1" t="s">
        <v>11</v>
      </c>
      <c r="D21" s="1">
        <v>3</v>
      </c>
      <c r="E21" s="1">
        <v>2</v>
      </c>
      <c r="F21" s="1">
        <v>0</v>
      </c>
      <c r="G21" s="1">
        <v>9.3000000000000007</v>
      </c>
      <c r="H21" s="1">
        <v>4.3</v>
      </c>
      <c r="I21" s="1">
        <v>7.5</v>
      </c>
      <c r="J21" s="2">
        <v>353</v>
      </c>
      <c r="K21" s="2">
        <v>2</v>
      </c>
      <c r="L21" s="2" t="s">
        <v>11</v>
      </c>
      <c r="M21" s="2">
        <v>3</v>
      </c>
      <c r="N21" s="2">
        <v>2</v>
      </c>
      <c r="O21" s="2">
        <v>0</v>
      </c>
      <c r="P21" s="2">
        <v>9.3000000000000007</v>
      </c>
      <c r="S21" s="2">
        <v>353</v>
      </c>
      <c r="T21" s="2">
        <v>2</v>
      </c>
      <c r="U21" s="2" t="s">
        <v>11</v>
      </c>
      <c r="V21" s="2">
        <v>3</v>
      </c>
      <c r="W21" s="2">
        <v>2</v>
      </c>
      <c r="X21" s="2">
        <v>0</v>
      </c>
      <c r="Y21" s="2">
        <v>9.3000000000000007</v>
      </c>
    </row>
    <row r="22" spans="1:25" x14ac:dyDescent="0.2">
      <c r="A22" s="1">
        <v>353</v>
      </c>
      <c r="B22" s="1">
        <v>2</v>
      </c>
      <c r="C22" s="1" t="s">
        <v>12</v>
      </c>
      <c r="D22" s="1">
        <v>3</v>
      </c>
      <c r="E22" s="1">
        <v>1</v>
      </c>
      <c r="F22" s="1">
        <v>0</v>
      </c>
      <c r="G22" s="1">
        <v>4.3</v>
      </c>
      <c r="H22" s="1">
        <v>4.3</v>
      </c>
      <c r="I22" s="1">
        <v>2.2999999999999998</v>
      </c>
      <c r="J22" s="2">
        <v>353</v>
      </c>
      <c r="K22" s="2">
        <v>2</v>
      </c>
      <c r="L22" s="2" t="s">
        <v>12</v>
      </c>
      <c r="M22" s="2">
        <v>3</v>
      </c>
      <c r="N22" s="2">
        <v>1</v>
      </c>
      <c r="O22" s="2">
        <v>0</v>
      </c>
      <c r="P22" s="2">
        <v>4.3</v>
      </c>
      <c r="S22" s="2">
        <v>353</v>
      </c>
      <c r="T22" s="2">
        <v>2</v>
      </c>
      <c r="U22" s="2" t="s">
        <v>12</v>
      </c>
      <c r="V22" s="2">
        <v>3</v>
      </c>
      <c r="W22" s="2">
        <v>1</v>
      </c>
      <c r="X22" s="2">
        <v>0</v>
      </c>
      <c r="Y22" s="2">
        <v>4.3</v>
      </c>
    </row>
    <row r="23" spans="1:25" x14ac:dyDescent="0.2">
      <c r="A23" s="1">
        <v>353</v>
      </c>
      <c r="B23" s="1">
        <v>3</v>
      </c>
      <c r="C23" s="1" t="s">
        <v>10</v>
      </c>
      <c r="D23" s="1">
        <v>3</v>
      </c>
      <c r="E23" s="1">
        <v>2</v>
      </c>
      <c r="F23" s="1">
        <v>1</v>
      </c>
      <c r="G23" s="1">
        <v>15</v>
      </c>
      <c r="H23">
        <f>AVERAGE(H20:H22)</f>
        <v>10.866666666666667</v>
      </c>
      <c r="I23">
        <f>AVERAGE(I20:I22)</f>
        <v>8.2666666666666675</v>
      </c>
      <c r="J23" s="2">
        <v>353</v>
      </c>
      <c r="K23" s="2">
        <v>3</v>
      </c>
      <c r="L23" s="2" t="s">
        <v>10</v>
      </c>
      <c r="M23" s="2">
        <v>3</v>
      </c>
      <c r="N23" s="2">
        <v>2</v>
      </c>
      <c r="O23" s="2">
        <v>1</v>
      </c>
      <c r="P23" s="2">
        <v>15</v>
      </c>
      <c r="S23" s="2">
        <v>353</v>
      </c>
      <c r="T23" s="2">
        <v>3</v>
      </c>
      <c r="U23" s="2" t="s">
        <v>10</v>
      </c>
      <c r="V23" s="2">
        <v>3</v>
      </c>
      <c r="W23" s="2">
        <v>2</v>
      </c>
      <c r="X23" s="2">
        <v>1</v>
      </c>
      <c r="Y23" s="2">
        <v>15</v>
      </c>
    </row>
    <row r="24" spans="1:25" x14ac:dyDescent="0.2">
      <c r="A24" s="1">
        <v>353</v>
      </c>
      <c r="B24" s="1">
        <v>3</v>
      </c>
      <c r="C24" s="1" t="s">
        <v>11</v>
      </c>
      <c r="D24" s="1">
        <v>3</v>
      </c>
      <c r="E24" s="1">
        <v>2</v>
      </c>
      <c r="F24" s="1">
        <v>0</v>
      </c>
      <c r="G24" s="1">
        <v>9.3000000000000007</v>
      </c>
      <c r="H24">
        <f>STDEV(H20:H22)</f>
        <v>11.373800303035628</v>
      </c>
      <c r="I24">
        <f>STDEV(I20:I22)</f>
        <v>6.384616929255297</v>
      </c>
      <c r="J24" s="2">
        <v>353</v>
      </c>
      <c r="K24" s="2">
        <v>3</v>
      </c>
      <c r="L24" s="2" t="s">
        <v>11</v>
      </c>
      <c r="M24" s="2">
        <v>3</v>
      </c>
      <c r="N24" s="2">
        <v>2</v>
      </c>
      <c r="O24" s="2">
        <v>0</v>
      </c>
      <c r="P24" s="2">
        <v>9.3000000000000007</v>
      </c>
      <c r="S24" s="2">
        <v>353</v>
      </c>
      <c r="T24" s="2">
        <v>3</v>
      </c>
      <c r="U24" s="2" t="s">
        <v>11</v>
      </c>
      <c r="V24" s="2">
        <v>3</v>
      </c>
      <c r="W24" s="2">
        <v>2</v>
      </c>
      <c r="X24" s="2">
        <v>0</v>
      </c>
      <c r="Y24" s="2">
        <v>9.3000000000000007</v>
      </c>
    </row>
    <row r="25" spans="1:25" x14ac:dyDescent="0.2">
      <c r="A25" s="1">
        <v>353</v>
      </c>
      <c r="B25" s="1">
        <v>3</v>
      </c>
      <c r="C25" s="1" t="s">
        <v>12</v>
      </c>
      <c r="D25" s="1">
        <v>3</v>
      </c>
      <c r="E25" s="1">
        <v>1</v>
      </c>
      <c r="F25" s="1">
        <v>0</v>
      </c>
      <c r="G25" s="1">
        <v>4.3</v>
      </c>
      <c r="J25" s="2">
        <v>353</v>
      </c>
      <c r="K25" s="2">
        <v>3</v>
      </c>
      <c r="L25" s="2" t="s">
        <v>12</v>
      </c>
      <c r="M25" s="2">
        <v>3</v>
      </c>
      <c r="N25" s="2">
        <v>1</v>
      </c>
      <c r="O25" s="2">
        <v>0</v>
      </c>
      <c r="P25" s="2">
        <v>4.3</v>
      </c>
      <c r="S25" s="2">
        <v>353</v>
      </c>
      <c r="T25" s="2">
        <v>3</v>
      </c>
      <c r="U25" s="2" t="s">
        <v>12</v>
      </c>
      <c r="V25" s="2">
        <v>3</v>
      </c>
      <c r="W25" s="2">
        <v>1</v>
      </c>
      <c r="X25" s="2">
        <v>0</v>
      </c>
      <c r="Y25" s="2">
        <v>4.3</v>
      </c>
    </row>
    <row r="26" spans="1:25" x14ac:dyDescent="0.2">
      <c r="J26" s="2"/>
      <c r="K26" s="2"/>
      <c r="L26" s="2"/>
      <c r="M26" s="2"/>
      <c r="N26" s="2"/>
      <c r="O26" s="2"/>
      <c r="P26" s="2"/>
      <c r="S26" s="2"/>
      <c r="T26" s="2"/>
      <c r="U26" s="2"/>
      <c r="V26" s="2"/>
      <c r="W26" s="2"/>
      <c r="X26" s="2"/>
      <c r="Y26" s="2"/>
    </row>
    <row r="27" spans="1:25" x14ac:dyDescent="0.2">
      <c r="J27" s="2"/>
      <c r="K27" s="2"/>
      <c r="L27" s="2"/>
      <c r="M27" s="2"/>
      <c r="N27" s="2"/>
      <c r="O27" s="2"/>
      <c r="P27" s="2"/>
      <c r="S27" s="2"/>
      <c r="T27" s="2"/>
      <c r="U27" s="2"/>
      <c r="V27" s="2"/>
      <c r="W27" s="2"/>
      <c r="X27" s="2"/>
      <c r="Y27" s="2"/>
    </row>
    <row r="28" spans="1:25" x14ac:dyDescent="0.2">
      <c r="A28" s="1" t="s">
        <v>1</v>
      </c>
      <c r="B28" s="1"/>
      <c r="C28" s="1"/>
      <c r="D28" s="1" t="s">
        <v>5</v>
      </c>
      <c r="E28" s="1"/>
      <c r="F28" s="1"/>
      <c r="G28" s="1"/>
      <c r="J28" s="7" t="s">
        <v>50</v>
      </c>
      <c r="K28" s="2"/>
      <c r="L28" s="2"/>
      <c r="M28" s="2" t="s">
        <v>13</v>
      </c>
      <c r="N28" s="2"/>
      <c r="O28" s="2"/>
      <c r="P28" s="2"/>
      <c r="S28" s="7" t="s">
        <v>51</v>
      </c>
      <c r="T28" s="2"/>
      <c r="U28" s="2"/>
      <c r="V28" s="2" t="s">
        <v>13</v>
      </c>
      <c r="W28" s="2"/>
      <c r="X28" s="2"/>
      <c r="Y28" s="2"/>
    </row>
    <row r="29" spans="1:25" x14ac:dyDescent="0.2">
      <c r="A29" s="1"/>
      <c r="B29" s="1" t="s">
        <v>2</v>
      </c>
      <c r="C29" s="1" t="s">
        <v>3</v>
      </c>
      <c r="D29" s="1" t="s">
        <v>4</v>
      </c>
      <c r="E29" s="1" t="s">
        <v>6</v>
      </c>
      <c r="F29" s="1" t="s">
        <v>7</v>
      </c>
      <c r="G29" s="1" t="s">
        <v>9</v>
      </c>
      <c r="J29" s="2"/>
      <c r="K29" s="2" t="s">
        <v>2</v>
      </c>
      <c r="L29" s="2" t="s">
        <v>3</v>
      </c>
      <c r="M29" s="2" t="s">
        <v>4</v>
      </c>
      <c r="N29" s="2" t="s">
        <v>6</v>
      </c>
      <c r="O29" s="2" t="s">
        <v>7</v>
      </c>
      <c r="P29" s="2" t="s">
        <v>9</v>
      </c>
      <c r="S29" s="2"/>
      <c r="T29" s="2" t="s">
        <v>2</v>
      </c>
      <c r="U29" s="2" t="s">
        <v>3</v>
      </c>
      <c r="V29" s="2" t="s">
        <v>4</v>
      </c>
      <c r="W29" s="2" t="s">
        <v>6</v>
      </c>
      <c r="X29" s="2" t="s">
        <v>7</v>
      </c>
      <c r="Y29" s="2" t="s">
        <v>9</v>
      </c>
    </row>
    <row r="30" spans="1:25" x14ac:dyDescent="0.2">
      <c r="A30" s="1" t="s">
        <v>16</v>
      </c>
      <c r="B30" s="1">
        <v>1</v>
      </c>
      <c r="C30" s="1" t="s">
        <v>10</v>
      </c>
      <c r="D30" s="1">
        <v>3</v>
      </c>
      <c r="E30" s="1">
        <v>3</v>
      </c>
      <c r="F30" s="1">
        <v>2</v>
      </c>
      <c r="G30" s="1">
        <v>110</v>
      </c>
      <c r="J30" s="2" t="s">
        <v>16</v>
      </c>
      <c r="K30" s="2">
        <v>1</v>
      </c>
      <c r="L30" s="2" t="s">
        <v>10</v>
      </c>
      <c r="M30" s="2">
        <v>3</v>
      </c>
      <c r="N30" s="2">
        <v>3</v>
      </c>
      <c r="O30" s="2">
        <v>2</v>
      </c>
      <c r="P30" s="2">
        <v>110</v>
      </c>
      <c r="S30" s="2" t="s">
        <v>16</v>
      </c>
      <c r="T30" s="2">
        <v>1</v>
      </c>
      <c r="U30" s="2" t="s">
        <v>10</v>
      </c>
      <c r="V30" s="2">
        <v>3</v>
      </c>
      <c r="W30" s="2">
        <v>3</v>
      </c>
      <c r="X30" s="2">
        <v>2</v>
      </c>
      <c r="Y30" s="2">
        <v>110</v>
      </c>
    </row>
    <row r="31" spans="1:25" x14ac:dyDescent="0.2">
      <c r="A31" s="1" t="s">
        <v>16</v>
      </c>
      <c r="B31" s="1">
        <v>1</v>
      </c>
      <c r="C31" s="1" t="s">
        <v>11</v>
      </c>
      <c r="D31" s="1">
        <v>3</v>
      </c>
      <c r="E31" s="1">
        <v>1</v>
      </c>
      <c r="F31" s="1">
        <v>0</v>
      </c>
      <c r="G31" s="1">
        <v>4.3</v>
      </c>
      <c r="J31" s="2" t="s">
        <v>16</v>
      </c>
      <c r="K31" s="2">
        <v>1</v>
      </c>
      <c r="L31" s="2" t="s">
        <v>11</v>
      </c>
      <c r="M31" s="2">
        <v>3</v>
      </c>
      <c r="N31" s="2">
        <v>1</v>
      </c>
      <c r="O31" s="2">
        <v>0</v>
      </c>
      <c r="P31" s="2">
        <v>4.3</v>
      </c>
      <c r="S31" s="2" t="s">
        <v>16</v>
      </c>
      <c r="T31" s="2">
        <v>1</v>
      </c>
      <c r="U31" s="2" t="s">
        <v>11</v>
      </c>
      <c r="V31" s="2">
        <v>3</v>
      </c>
      <c r="W31" s="2">
        <v>1</v>
      </c>
      <c r="X31" s="2">
        <v>0</v>
      </c>
      <c r="Y31" s="2">
        <v>4.3</v>
      </c>
    </row>
    <row r="32" spans="1:25" x14ac:dyDescent="0.2">
      <c r="A32" s="1" t="s">
        <v>16</v>
      </c>
      <c r="B32" s="1">
        <v>1</v>
      </c>
      <c r="C32" s="1" t="s">
        <v>12</v>
      </c>
      <c r="D32" s="1">
        <v>3</v>
      </c>
      <c r="E32" s="1">
        <v>2</v>
      </c>
      <c r="F32" s="1">
        <v>1</v>
      </c>
      <c r="G32" s="1">
        <v>15</v>
      </c>
      <c r="J32" s="2" t="s">
        <v>16</v>
      </c>
      <c r="K32" s="2">
        <v>1</v>
      </c>
      <c r="L32" s="2" t="s">
        <v>12</v>
      </c>
      <c r="M32" s="2">
        <v>3</v>
      </c>
      <c r="N32" s="2">
        <v>2</v>
      </c>
      <c r="O32" s="2">
        <v>1</v>
      </c>
      <c r="P32" s="2">
        <v>15</v>
      </c>
      <c r="S32" s="2" t="s">
        <v>16</v>
      </c>
      <c r="T32" s="2">
        <v>1</v>
      </c>
      <c r="U32" s="2" t="s">
        <v>12</v>
      </c>
      <c r="V32" s="2">
        <v>3</v>
      </c>
      <c r="W32" s="2">
        <v>2</v>
      </c>
      <c r="X32" s="2">
        <v>1</v>
      </c>
      <c r="Y32" s="2">
        <v>15</v>
      </c>
    </row>
    <row r="33" spans="1:25" x14ac:dyDescent="0.2">
      <c r="A33" s="1" t="s">
        <v>16</v>
      </c>
      <c r="B33" s="1">
        <v>2</v>
      </c>
      <c r="C33" s="1" t="s">
        <v>10</v>
      </c>
      <c r="D33" s="1">
        <v>3</v>
      </c>
      <c r="E33" s="1">
        <v>3</v>
      </c>
      <c r="F33" s="1">
        <v>1</v>
      </c>
      <c r="G33" s="1">
        <v>46</v>
      </c>
      <c r="J33" s="2" t="s">
        <v>16</v>
      </c>
      <c r="K33" s="2">
        <v>2</v>
      </c>
      <c r="L33" s="2" t="s">
        <v>10</v>
      </c>
      <c r="M33" s="2">
        <v>3</v>
      </c>
      <c r="N33" s="2">
        <v>3</v>
      </c>
      <c r="O33" s="2">
        <v>1</v>
      </c>
      <c r="P33" s="2">
        <v>46</v>
      </c>
      <c r="S33" s="2" t="s">
        <v>16</v>
      </c>
      <c r="T33" s="2">
        <v>2</v>
      </c>
      <c r="U33" s="2" t="s">
        <v>10</v>
      </c>
      <c r="V33" s="2">
        <v>3</v>
      </c>
      <c r="W33" s="2">
        <v>3</v>
      </c>
      <c r="X33" s="2">
        <v>1</v>
      </c>
      <c r="Y33" s="2">
        <v>46</v>
      </c>
    </row>
    <row r="34" spans="1:25" x14ac:dyDescent="0.2">
      <c r="A34" s="1" t="s">
        <v>16</v>
      </c>
      <c r="B34" s="1">
        <v>2</v>
      </c>
      <c r="C34" s="1" t="s">
        <v>11</v>
      </c>
      <c r="D34" s="1">
        <v>3</v>
      </c>
      <c r="E34" s="1">
        <v>3</v>
      </c>
      <c r="F34" s="1">
        <v>2</v>
      </c>
      <c r="G34" s="1">
        <v>110</v>
      </c>
      <c r="J34" s="2" t="s">
        <v>16</v>
      </c>
      <c r="K34" s="2">
        <v>2</v>
      </c>
      <c r="L34" s="2" t="s">
        <v>11</v>
      </c>
      <c r="M34" s="2">
        <v>3</v>
      </c>
      <c r="N34" s="2">
        <v>3</v>
      </c>
      <c r="O34" s="2">
        <v>2</v>
      </c>
      <c r="P34" s="2">
        <v>110</v>
      </c>
      <c r="S34" s="2" t="s">
        <v>16</v>
      </c>
      <c r="T34" s="2">
        <v>2</v>
      </c>
      <c r="U34" s="2" t="s">
        <v>11</v>
      </c>
      <c r="V34" s="2">
        <v>3</v>
      </c>
      <c r="W34" s="2">
        <v>3</v>
      </c>
      <c r="X34" s="2">
        <v>2</v>
      </c>
      <c r="Y34" s="2">
        <v>110</v>
      </c>
    </row>
    <row r="35" spans="1:25" x14ac:dyDescent="0.2">
      <c r="A35" s="1" t="s">
        <v>16</v>
      </c>
      <c r="B35" s="1">
        <v>2</v>
      </c>
      <c r="C35" s="1" t="s">
        <v>12</v>
      </c>
      <c r="D35" s="1">
        <v>3</v>
      </c>
      <c r="E35" s="1">
        <v>1</v>
      </c>
      <c r="F35" s="1">
        <v>1</v>
      </c>
      <c r="G35" s="1">
        <v>7.5</v>
      </c>
      <c r="J35" s="2" t="s">
        <v>16</v>
      </c>
      <c r="K35" s="2">
        <v>2</v>
      </c>
      <c r="L35" s="2" t="s">
        <v>12</v>
      </c>
      <c r="M35" s="2">
        <v>3</v>
      </c>
      <c r="N35" s="2">
        <v>1</v>
      </c>
      <c r="O35" s="2">
        <v>1</v>
      </c>
      <c r="P35" s="2">
        <v>7.5</v>
      </c>
      <c r="S35" s="2" t="s">
        <v>16</v>
      </c>
      <c r="T35" s="2">
        <v>2</v>
      </c>
      <c r="U35" s="2" t="s">
        <v>12</v>
      </c>
      <c r="V35" s="2">
        <v>3</v>
      </c>
      <c r="W35" s="2">
        <v>1</v>
      </c>
      <c r="X35" s="2">
        <v>1</v>
      </c>
      <c r="Y35" s="2">
        <v>7.5</v>
      </c>
    </row>
    <row r="36" spans="1:25" x14ac:dyDescent="0.2">
      <c r="A36" s="1" t="s">
        <v>16</v>
      </c>
      <c r="B36" s="1">
        <v>3</v>
      </c>
      <c r="C36" s="1" t="s">
        <v>10</v>
      </c>
      <c r="D36" s="1">
        <v>3</v>
      </c>
      <c r="E36" s="1">
        <v>3</v>
      </c>
      <c r="F36" s="1">
        <v>3</v>
      </c>
      <c r="G36" s="1">
        <v>110</v>
      </c>
      <c r="J36" s="2" t="s">
        <v>16</v>
      </c>
      <c r="K36" s="2">
        <v>3</v>
      </c>
      <c r="L36" s="2" t="s">
        <v>10</v>
      </c>
      <c r="M36" s="2">
        <v>3</v>
      </c>
      <c r="N36" s="2">
        <v>3</v>
      </c>
      <c r="O36" s="2">
        <v>3</v>
      </c>
      <c r="P36" s="2">
        <v>110</v>
      </c>
      <c r="S36" s="2" t="s">
        <v>16</v>
      </c>
      <c r="T36" s="2">
        <v>3</v>
      </c>
      <c r="U36" s="2" t="s">
        <v>10</v>
      </c>
      <c r="V36" s="2">
        <v>3</v>
      </c>
      <c r="W36" s="2">
        <v>3</v>
      </c>
      <c r="X36" s="2">
        <v>3</v>
      </c>
      <c r="Y36" s="2">
        <v>110</v>
      </c>
    </row>
    <row r="37" spans="1:25" x14ac:dyDescent="0.2">
      <c r="A37" s="1" t="s">
        <v>16</v>
      </c>
      <c r="B37" s="1">
        <v>3</v>
      </c>
      <c r="C37" s="1" t="s">
        <v>11</v>
      </c>
      <c r="D37" s="1">
        <v>3</v>
      </c>
      <c r="E37" s="1">
        <v>0</v>
      </c>
      <c r="F37" s="1">
        <v>0</v>
      </c>
      <c r="G37" s="1">
        <v>2.2999999999999998</v>
      </c>
      <c r="J37" s="2" t="s">
        <v>16</v>
      </c>
      <c r="K37" s="2">
        <v>3</v>
      </c>
      <c r="L37" s="2" t="s">
        <v>11</v>
      </c>
      <c r="M37" s="7">
        <v>3</v>
      </c>
      <c r="N37" s="7">
        <v>1</v>
      </c>
      <c r="O37" s="7">
        <v>0</v>
      </c>
      <c r="P37" s="7">
        <v>4.3</v>
      </c>
      <c r="S37" s="2" t="s">
        <v>16</v>
      </c>
      <c r="T37" s="2">
        <v>3</v>
      </c>
      <c r="U37" s="2" t="s">
        <v>11</v>
      </c>
      <c r="V37" s="7">
        <v>3</v>
      </c>
      <c r="W37" s="7">
        <v>1</v>
      </c>
      <c r="X37" s="7">
        <v>1</v>
      </c>
      <c r="Y37" s="7">
        <v>7.5</v>
      </c>
    </row>
    <row r="38" spans="1:25" x14ac:dyDescent="0.2">
      <c r="A38" s="1" t="s">
        <v>16</v>
      </c>
      <c r="B38" s="1">
        <v>3</v>
      </c>
      <c r="C38" s="1" t="s">
        <v>12</v>
      </c>
      <c r="D38" s="1">
        <v>3</v>
      </c>
      <c r="E38" s="1">
        <v>0</v>
      </c>
      <c r="F38" s="1">
        <v>1</v>
      </c>
      <c r="G38" s="1">
        <v>3.8</v>
      </c>
      <c r="J38" s="2" t="s">
        <v>16</v>
      </c>
      <c r="K38" s="2">
        <v>3</v>
      </c>
      <c r="L38" s="2" t="s">
        <v>12</v>
      </c>
      <c r="M38" s="2">
        <v>3</v>
      </c>
      <c r="N38" s="2">
        <v>0</v>
      </c>
      <c r="O38" s="2">
        <v>1</v>
      </c>
      <c r="P38" s="2">
        <v>3.8</v>
      </c>
      <c r="S38" s="2" t="s">
        <v>16</v>
      </c>
      <c r="T38" s="2">
        <v>3</v>
      </c>
      <c r="U38" s="2" t="s">
        <v>12</v>
      </c>
      <c r="V38" s="2">
        <v>3</v>
      </c>
      <c r="W38" s="2">
        <v>0</v>
      </c>
      <c r="X38" s="2">
        <v>1</v>
      </c>
      <c r="Y38" s="2">
        <v>3.8</v>
      </c>
    </row>
    <row r="39" spans="1:25" x14ac:dyDescent="0.2">
      <c r="J39" s="2"/>
      <c r="K39" s="2"/>
      <c r="L39" s="2"/>
      <c r="M39" s="2"/>
      <c r="N39" s="2"/>
      <c r="O39" s="2"/>
      <c r="P39" s="2"/>
      <c r="S39" s="2"/>
      <c r="T39" s="2"/>
      <c r="U39" s="2"/>
      <c r="V39" s="2"/>
      <c r="W39" s="2"/>
      <c r="X39" s="2"/>
      <c r="Y39" s="2"/>
    </row>
    <row r="40" spans="1:25" x14ac:dyDescent="0.2">
      <c r="J40" s="2"/>
      <c r="K40" s="2"/>
      <c r="L40" s="2"/>
      <c r="M40" s="2"/>
      <c r="N40" s="2"/>
      <c r="O40" s="2"/>
      <c r="P40" s="2"/>
      <c r="S40" s="2"/>
      <c r="T40" s="2"/>
      <c r="U40" s="2"/>
      <c r="V40" s="2"/>
      <c r="W40" s="2"/>
      <c r="X40" s="2"/>
      <c r="Y40" s="2"/>
    </row>
    <row r="41" spans="1:25" x14ac:dyDescent="0.2">
      <c r="A41" s="1" t="s">
        <v>1</v>
      </c>
      <c r="B41" s="1"/>
      <c r="C41" s="1"/>
      <c r="D41" s="1" t="s">
        <v>5</v>
      </c>
      <c r="E41" s="1"/>
      <c r="F41" s="1"/>
      <c r="G41" s="1"/>
      <c r="J41" s="7" t="s">
        <v>50</v>
      </c>
      <c r="K41" s="2"/>
      <c r="L41" s="2"/>
      <c r="M41" s="2" t="s">
        <v>13</v>
      </c>
      <c r="N41" s="2"/>
      <c r="O41" s="2"/>
      <c r="P41" s="2"/>
      <c r="S41" s="7" t="s">
        <v>51</v>
      </c>
      <c r="T41" s="2"/>
      <c r="U41" s="2"/>
      <c r="V41" s="2" t="s">
        <v>13</v>
      </c>
      <c r="W41" s="2"/>
      <c r="X41" s="2"/>
      <c r="Y41" s="2"/>
    </row>
    <row r="42" spans="1:25" x14ac:dyDescent="0.2">
      <c r="A42" s="1"/>
      <c r="B42" s="1" t="s">
        <v>2</v>
      </c>
      <c r="C42" s="1" t="s">
        <v>3</v>
      </c>
      <c r="D42" s="1" t="s">
        <v>4</v>
      </c>
      <c r="E42" s="1" t="s">
        <v>6</v>
      </c>
      <c r="F42" s="1" t="s">
        <v>7</v>
      </c>
      <c r="G42" s="1" t="s">
        <v>9</v>
      </c>
      <c r="J42" s="2"/>
      <c r="K42" s="2" t="s">
        <v>2</v>
      </c>
      <c r="L42" s="2" t="s">
        <v>3</v>
      </c>
      <c r="M42" s="2" t="s">
        <v>4</v>
      </c>
      <c r="N42" s="2" t="s">
        <v>6</v>
      </c>
      <c r="O42" s="2" t="s">
        <v>7</v>
      </c>
      <c r="P42" s="2" t="s">
        <v>9</v>
      </c>
      <c r="S42" s="2"/>
      <c r="T42" s="2" t="s">
        <v>2</v>
      </c>
      <c r="U42" s="2" t="s">
        <v>3</v>
      </c>
      <c r="V42" s="2" t="s">
        <v>4</v>
      </c>
      <c r="W42" s="2" t="s">
        <v>6</v>
      </c>
      <c r="X42" s="2" t="s">
        <v>7</v>
      </c>
      <c r="Y42" s="2" t="s">
        <v>9</v>
      </c>
    </row>
    <row r="43" spans="1:25" x14ac:dyDescent="0.2">
      <c r="A43" s="1" t="s">
        <v>101</v>
      </c>
      <c r="B43" s="1">
        <v>1</v>
      </c>
      <c r="C43" s="1" t="s">
        <v>10</v>
      </c>
      <c r="D43" s="1">
        <v>3</v>
      </c>
      <c r="E43" s="1">
        <v>1</v>
      </c>
      <c r="F43" s="1">
        <v>1</v>
      </c>
      <c r="G43" s="1">
        <v>7.5</v>
      </c>
      <c r="J43" s="2" t="s">
        <v>101</v>
      </c>
      <c r="K43" s="2">
        <v>1</v>
      </c>
      <c r="L43" s="2" t="s">
        <v>10</v>
      </c>
      <c r="M43" s="2">
        <v>3</v>
      </c>
      <c r="N43" s="2">
        <v>2</v>
      </c>
      <c r="O43" s="2">
        <v>2</v>
      </c>
      <c r="P43" s="2">
        <v>21</v>
      </c>
      <c r="S43" s="2" t="s">
        <v>101</v>
      </c>
      <c r="T43" s="2">
        <v>1</v>
      </c>
      <c r="U43" s="2" t="s">
        <v>10</v>
      </c>
      <c r="V43" s="7">
        <v>3</v>
      </c>
      <c r="W43" s="7">
        <v>1</v>
      </c>
      <c r="X43" s="7">
        <v>1</v>
      </c>
      <c r="Y43" s="7">
        <v>7.5</v>
      </c>
    </row>
    <row r="44" spans="1:25" x14ac:dyDescent="0.2">
      <c r="A44" s="1" t="s">
        <v>101</v>
      </c>
      <c r="B44" s="1">
        <v>1</v>
      </c>
      <c r="C44" s="1" t="s">
        <v>11</v>
      </c>
      <c r="D44" s="1">
        <v>2</v>
      </c>
      <c r="E44" s="1">
        <v>0</v>
      </c>
      <c r="F44" s="1">
        <v>0</v>
      </c>
      <c r="G44" s="1">
        <v>0.92</v>
      </c>
      <c r="J44" s="2" t="s">
        <v>101</v>
      </c>
      <c r="K44" s="2">
        <v>1</v>
      </c>
      <c r="L44" s="2" t="s">
        <v>11</v>
      </c>
      <c r="M44" s="2">
        <v>2</v>
      </c>
      <c r="N44" s="2">
        <v>0</v>
      </c>
      <c r="O44" s="2">
        <v>0</v>
      </c>
      <c r="P44" s="2">
        <v>0.92</v>
      </c>
      <c r="S44" s="2" t="s">
        <v>101</v>
      </c>
      <c r="T44" s="2">
        <v>1</v>
      </c>
      <c r="U44" s="2" t="s">
        <v>11</v>
      </c>
      <c r="V44" s="2">
        <v>2</v>
      </c>
      <c r="W44" s="2">
        <v>0</v>
      </c>
      <c r="X44" s="2">
        <v>0</v>
      </c>
      <c r="Y44" s="2">
        <v>0.92</v>
      </c>
    </row>
    <row r="45" spans="1:25" x14ac:dyDescent="0.2">
      <c r="A45" s="1" t="s">
        <v>101</v>
      </c>
      <c r="B45" s="1">
        <v>1</v>
      </c>
      <c r="C45" s="1" t="s">
        <v>12</v>
      </c>
      <c r="D45" s="1">
        <v>2</v>
      </c>
      <c r="E45" s="1">
        <v>1</v>
      </c>
      <c r="F45" s="1">
        <v>0</v>
      </c>
      <c r="G45" s="1">
        <v>1.5</v>
      </c>
      <c r="J45" s="2" t="s">
        <v>101</v>
      </c>
      <c r="K45" s="2">
        <v>1</v>
      </c>
      <c r="L45" s="2" t="s">
        <v>12</v>
      </c>
      <c r="M45" s="2">
        <v>3</v>
      </c>
      <c r="N45" s="2">
        <v>1</v>
      </c>
      <c r="O45" s="2">
        <v>0</v>
      </c>
      <c r="P45" s="2">
        <v>4.3</v>
      </c>
      <c r="S45" s="2" t="s">
        <v>101</v>
      </c>
      <c r="T45" s="2">
        <v>1</v>
      </c>
      <c r="U45" s="2" t="s">
        <v>12</v>
      </c>
      <c r="V45" s="2">
        <v>3</v>
      </c>
      <c r="W45" s="2">
        <v>1</v>
      </c>
      <c r="X45" s="2">
        <v>0</v>
      </c>
      <c r="Y45" s="2">
        <v>4.3</v>
      </c>
    </row>
    <row r="46" spans="1:25" x14ac:dyDescent="0.2">
      <c r="A46" s="1" t="s">
        <v>101</v>
      </c>
      <c r="B46" s="1">
        <v>2</v>
      </c>
      <c r="C46" s="1" t="s">
        <v>10</v>
      </c>
      <c r="D46" s="1">
        <v>3</v>
      </c>
      <c r="E46" s="1">
        <v>3</v>
      </c>
      <c r="F46" s="1">
        <v>1</v>
      </c>
      <c r="G46" s="1">
        <v>46</v>
      </c>
      <c r="J46" s="2" t="s">
        <v>101</v>
      </c>
      <c r="K46" s="2">
        <v>2</v>
      </c>
      <c r="L46" s="2" t="s">
        <v>10</v>
      </c>
      <c r="M46" s="2">
        <v>3</v>
      </c>
      <c r="N46" s="2">
        <v>3</v>
      </c>
      <c r="O46" s="2">
        <v>1</v>
      </c>
      <c r="P46" s="2">
        <v>46</v>
      </c>
      <c r="S46" s="2" t="s">
        <v>101</v>
      </c>
      <c r="T46" s="2">
        <v>2</v>
      </c>
      <c r="U46" s="2" t="s">
        <v>10</v>
      </c>
      <c r="V46" s="2">
        <v>3</v>
      </c>
      <c r="W46" s="2">
        <v>3</v>
      </c>
      <c r="X46" s="2">
        <v>1</v>
      </c>
      <c r="Y46" s="2">
        <v>46</v>
      </c>
    </row>
    <row r="47" spans="1:25" x14ac:dyDescent="0.2">
      <c r="A47" s="1" t="s">
        <v>101</v>
      </c>
      <c r="B47" s="1">
        <v>2</v>
      </c>
      <c r="C47" s="1" t="s">
        <v>11</v>
      </c>
      <c r="D47" s="1">
        <v>2</v>
      </c>
      <c r="E47" s="1">
        <v>0</v>
      </c>
      <c r="F47" s="1">
        <v>0</v>
      </c>
      <c r="G47" s="1">
        <v>0.92</v>
      </c>
      <c r="J47" s="2" t="s">
        <v>101</v>
      </c>
      <c r="K47" s="2">
        <v>2</v>
      </c>
      <c r="L47" s="2" t="s">
        <v>11</v>
      </c>
      <c r="M47" s="2">
        <v>2</v>
      </c>
      <c r="N47" s="2">
        <v>0</v>
      </c>
      <c r="O47" s="2">
        <v>0</v>
      </c>
      <c r="P47" s="2">
        <v>0.92</v>
      </c>
      <c r="S47" s="2" t="s">
        <v>101</v>
      </c>
      <c r="T47" s="2">
        <v>2</v>
      </c>
      <c r="U47" s="2" t="s">
        <v>11</v>
      </c>
      <c r="V47" s="2">
        <v>2</v>
      </c>
      <c r="W47" s="2">
        <v>0</v>
      </c>
      <c r="X47" s="2">
        <v>0</v>
      </c>
      <c r="Y47" s="2">
        <v>0.92</v>
      </c>
    </row>
    <row r="48" spans="1:25" x14ac:dyDescent="0.2">
      <c r="A48" s="1" t="s">
        <v>101</v>
      </c>
      <c r="B48" s="1">
        <v>2</v>
      </c>
      <c r="C48" s="1" t="s">
        <v>12</v>
      </c>
      <c r="D48" s="1">
        <v>3</v>
      </c>
      <c r="E48" s="1">
        <v>1</v>
      </c>
      <c r="F48" s="1">
        <v>1</v>
      </c>
      <c r="G48" s="1">
        <v>7.5</v>
      </c>
      <c r="J48" s="2" t="s">
        <v>101</v>
      </c>
      <c r="K48" s="2">
        <v>2</v>
      </c>
      <c r="L48" s="2" t="s">
        <v>12</v>
      </c>
      <c r="M48" s="2">
        <v>3</v>
      </c>
      <c r="N48" s="2">
        <v>1</v>
      </c>
      <c r="O48" s="2">
        <v>1</v>
      </c>
      <c r="P48" s="2">
        <v>7.5</v>
      </c>
      <c r="S48" s="2" t="s">
        <v>101</v>
      </c>
      <c r="T48" s="2">
        <v>2</v>
      </c>
      <c r="U48" s="2" t="s">
        <v>12</v>
      </c>
      <c r="V48" s="2">
        <v>3</v>
      </c>
      <c r="W48" s="2">
        <v>1</v>
      </c>
      <c r="X48" s="2">
        <v>1</v>
      </c>
      <c r="Y48" s="2">
        <v>7.5</v>
      </c>
    </row>
    <row r="49" spans="1:25" x14ac:dyDescent="0.2">
      <c r="A49" s="1" t="s">
        <v>101</v>
      </c>
      <c r="B49" s="1">
        <v>3</v>
      </c>
      <c r="C49" s="1" t="s">
        <v>10</v>
      </c>
      <c r="D49" s="1">
        <v>3</v>
      </c>
      <c r="E49" s="1">
        <v>2</v>
      </c>
      <c r="F49" s="1">
        <v>1</v>
      </c>
      <c r="G49" s="1">
        <v>15</v>
      </c>
      <c r="J49" s="2" t="s">
        <v>101</v>
      </c>
      <c r="K49" s="2">
        <v>3</v>
      </c>
      <c r="L49" s="2" t="s">
        <v>10</v>
      </c>
      <c r="M49" s="2">
        <v>3</v>
      </c>
      <c r="N49" s="2">
        <v>2</v>
      </c>
      <c r="O49" s="2">
        <v>1</v>
      </c>
      <c r="P49" s="2">
        <v>15</v>
      </c>
      <c r="S49" s="2" t="s">
        <v>101</v>
      </c>
      <c r="T49" s="2">
        <v>3</v>
      </c>
      <c r="U49" s="2" t="s">
        <v>10</v>
      </c>
      <c r="V49" s="2">
        <v>3</v>
      </c>
      <c r="W49" s="2">
        <v>2</v>
      </c>
      <c r="X49" s="2">
        <v>1</v>
      </c>
      <c r="Y49" s="2">
        <v>15</v>
      </c>
    </row>
    <row r="50" spans="1:25" x14ac:dyDescent="0.2">
      <c r="A50" s="1" t="s">
        <v>101</v>
      </c>
      <c r="B50" s="1">
        <v>3</v>
      </c>
      <c r="C50" s="1" t="s">
        <v>11</v>
      </c>
      <c r="D50" s="1">
        <v>3</v>
      </c>
      <c r="E50" s="1">
        <v>0</v>
      </c>
      <c r="F50" s="1">
        <v>0</v>
      </c>
      <c r="G50" s="1">
        <v>2.2999999999999998</v>
      </c>
      <c r="J50" s="2" t="s">
        <v>101</v>
      </c>
      <c r="K50" s="2">
        <v>3</v>
      </c>
      <c r="L50" s="2" t="s">
        <v>11</v>
      </c>
      <c r="M50" s="2">
        <v>3</v>
      </c>
      <c r="N50" s="2">
        <v>0</v>
      </c>
      <c r="O50" s="2">
        <v>0</v>
      </c>
      <c r="P50" s="2">
        <v>2.2999999999999998</v>
      </c>
      <c r="S50" s="2" t="s">
        <v>101</v>
      </c>
      <c r="T50" s="2">
        <v>3</v>
      </c>
      <c r="U50" s="2" t="s">
        <v>11</v>
      </c>
      <c r="V50" s="2">
        <v>3</v>
      </c>
      <c r="W50" s="2">
        <v>0</v>
      </c>
      <c r="X50" s="2">
        <v>0</v>
      </c>
      <c r="Y50" s="2">
        <v>2.2999999999999998</v>
      </c>
    </row>
    <row r="51" spans="1:25" x14ac:dyDescent="0.2">
      <c r="A51" s="1" t="s">
        <v>101</v>
      </c>
      <c r="B51" s="1">
        <v>3</v>
      </c>
      <c r="C51" s="1" t="s">
        <v>12</v>
      </c>
      <c r="D51" s="1">
        <v>3</v>
      </c>
      <c r="E51" s="1">
        <v>0</v>
      </c>
      <c r="F51" s="1">
        <v>0</v>
      </c>
      <c r="G51" s="1">
        <v>2.2999999999999998</v>
      </c>
      <c r="J51" s="2" t="s">
        <v>101</v>
      </c>
      <c r="K51" s="2">
        <v>3</v>
      </c>
      <c r="L51" s="2" t="s">
        <v>12</v>
      </c>
      <c r="M51" s="2">
        <v>3</v>
      </c>
      <c r="N51" s="2">
        <v>1</v>
      </c>
      <c r="O51" s="2">
        <v>1</v>
      </c>
      <c r="P51" s="2">
        <v>7.5</v>
      </c>
      <c r="S51" s="2" t="s">
        <v>101</v>
      </c>
      <c r="T51" s="2">
        <v>3</v>
      </c>
      <c r="U51" s="2" t="s">
        <v>12</v>
      </c>
      <c r="V51" s="2">
        <v>3</v>
      </c>
      <c r="W51" s="2">
        <v>1</v>
      </c>
      <c r="X51" s="2">
        <v>1</v>
      </c>
      <c r="Y51" s="2">
        <v>7.5</v>
      </c>
    </row>
    <row r="53" spans="1:25" x14ac:dyDescent="0.2">
      <c r="A53" t="s">
        <v>129</v>
      </c>
      <c r="B53" t="s">
        <v>57</v>
      </c>
    </row>
    <row r="54" spans="1:25" x14ac:dyDescent="0.2">
      <c r="B54" t="s">
        <v>18</v>
      </c>
      <c r="C54" t="s">
        <v>19</v>
      </c>
      <c r="D54" t="s">
        <v>20</v>
      </c>
      <c r="E54" t="s">
        <v>59</v>
      </c>
      <c r="F54" t="s">
        <v>60</v>
      </c>
    </row>
    <row r="55" spans="1:25" x14ac:dyDescent="0.2">
      <c r="A55" t="s">
        <v>10</v>
      </c>
      <c r="B55" s="2">
        <v>110</v>
      </c>
      <c r="C55" s="2">
        <v>46</v>
      </c>
      <c r="D55" s="2">
        <v>110</v>
      </c>
      <c r="E55">
        <f>AVERAGE(B55:D55)</f>
        <v>88.666666666666671</v>
      </c>
      <c r="F55">
        <f>STDEV(B55:D55)</f>
        <v>36.950417228136054</v>
      </c>
    </row>
    <row r="56" spans="1:25" x14ac:dyDescent="0.2">
      <c r="A56" t="s">
        <v>11</v>
      </c>
      <c r="B56" s="2">
        <v>4.3</v>
      </c>
      <c r="C56" s="2">
        <v>110</v>
      </c>
      <c r="D56" s="2">
        <v>7.5</v>
      </c>
      <c r="E56">
        <f t="shared" ref="E56:E57" si="0">AVERAGE(B56:D56)</f>
        <v>40.6</v>
      </c>
      <c r="F56">
        <f t="shared" ref="F56:F57" si="1">STDEV(B56:D56)</f>
        <v>60.123456321139756</v>
      </c>
    </row>
    <row r="57" spans="1:25" x14ac:dyDescent="0.2">
      <c r="A57" t="s">
        <v>12</v>
      </c>
      <c r="B57" s="2">
        <v>15</v>
      </c>
      <c r="C57" s="2">
        <v>7.5</v>
      </c>
      <c r="D57" s="2">
        <v>3.8</v>
      </c>
      <c r="E57">
        <f t="shared" si="0"/>
        <v>8.7666666666666675</v>
      </c>
      <c r="F57">
        <f t="shared" si="1"/>
        <v>5.7064291227818922</v>
      </c>
    </row>
    <row r="59" spans="1:25" x14ac:dyDescent="0.2">
      <c r="B59" t="s">
        <v>18</v>
      </c>
      <c r="C59" t="s">
        <v>19</v>
      </c>
      <c r="D59" t="s">
        <v>20</v>
      </c>
      <c r="E59" t="s">
        <v>59</v>
      </c>
      <c r="F59" t="s">
        <v>60</v>
      </c>
    </row>
    <row r="60" spans="1:25" x14ac:dyDescent="0.2">
      <c r="A60" t="s">
        <v>130</v>
      </c>
      <c r="B60">
        <v>46</v>
      </c>
      <c r="C60">
        <v>4.3</v>
      </c>
      <c r="D60">
        <v>15</v>
      </c>
      <c r="E60">
        <f>AVERAGE(B60:D60)</f>
        <v>21.766666666666666</v>
      </c>
      <c r="F60">
        <f>STDEV(B60:D60)</f>
        <v>21.65787000915218</v>
      </c>
    </row>
    <row r="61" spans="1:25" x14ac:dyDescent="0.2">
      <c r="A61" t="s">
        <v>131</v>
      </c>
      <c r="B61">
        <v>46</v>
      </c>
      <c r="C61">
        <v>46</v>
      </c>
      <c r="D61">
        <v>46</v>
      </c>
      <c r="E61">
        <f t="shared" ref="E61:E62" si="2">AVERAGE(B61:D61)</f>
        <v>46</v>
      </c>
      <c r="F61">
        <f t="shared" ref="F61:F62" si="3">STDEV(B61:D61)</f>
        <v>0</v>
      </c>
    </row>
    <row r="62" spans="1:25" x14ac:dyDescent="0.2">
      <c r="A62" t="s">
        <v>132</v>
      </c>
      <c r="B62">
        <f>B60/2</f>
        <v>23</v>
      </c>
      <c r="C62">
        <f t="shared" ref="C62:D62" si="4">C60/2</f>
        <v>2.15</v>
      </c>
      <c r="D62">
        <f t="shared" si="4"/>
        <v>7.5</v>
      </c>
      <c r="E62">
        <f t="shared" si="2"/>
        <v>10.883333333333333</v>
      </c>
      <c r="F62">
        <f t="shared" si="3"/>
        <v>10.82893500457609</v>
      </c>
    </row>
    <row r="64" spans="1:25" x14ac:dyDescent="0.2">
      <c r="A64" t="s">
        <v>129</v>
      </c>
      <c r="I64" t="s">
        <v>133</v>
      </c>
      <c r="M64" t="s">
        <v>134</v>
      </c>
      <c r="Q64" s="9" t="s">
        <v>135</v>
      </c>
    </row>
    <row r="65" spans="1:19" x14ac:dyDescent="0.2">
      <c r="A65" t="s">
        <v>21</v>
      </c>
      <c r="I65" t="s">
        <v>65</v>
      </c>
      <c r="M65" t="s">
        <v>65</v>
      </c>
      <c r="Q65" t="s">
        <v>65</v>
      </c>
    </row>
    <row r="66" spans="1:19" ht="17" thickBot="1" x14ac:dyDescent="0.25"/>
    <row r="67" spans="1:19" ht="17" thickBot="1" x14ac:dyDescent="0.25">
      <c r="A67" t="s">
        <v>22</v>
      </c>
      <c r="I67" s="4"/>
      <c r="J67" s="4" t="s">
        <v>66</v>
      </c>
      <c r="K67" s="4" t="s">
        <v>67</v>
      </c>
      <c r="M67" s="4"/>
      <c r="N67" s="4" t="s">
        <v>66</v>
      </c>
      <c r="O67" s="4" t="s">
        <v>67</v>
      </c>
      <c r="Q67" s="4"/>
      <c r="R67" s="4" t="s">
        <v>66</v>
      </c>
      <c r="S67" s="4" t="s">
        <v>67</v>
      </c>
    </row>
    <row r="68" spans="1:19" x14ac:dyDescent="0.2">
      <c r="A68" s="4" t="s">
        <v>23</v>
      </c>
      <c r="B68" s="4" t="s">
        <v>24</v>
      </c>
      <c r="C68" s="4" t="s">
        <v>25</v>
      </c>
      <c r="D68" s="4" t="s">
        <v>26</v>
      </c>
      <c r="E68" s="4" t="s">
        <v>27</v>
      </c>
      <c r="I68" t="s">
        <v>68</v>
      </c>
      <c r="J68">
        <v>88.666666666666671</v>
      </c>
      <c r="K68">
        <v>10.883333333333333</v>
      </c>
      <c r="M68" t="s">
        <v>68</v>
      </c>
      <c r="N68">
        <v>40.6</v>
      </c>
      <c r="O68">
        <v>10.883333333333333</v>
      </c>
      <c r="Q68" t="s">
        <v>68</v>
      </c>
      <c r="R68">
        <v>8.7666666666666675</v>
      </c>
      <c r="S68">
        <v>10.883333333333333</v>
      </c>
    </row>
    <row r="69" spans="1:19" x14ac:dyDescent="0.2">
      <c r="A69" t="s">
        <v>28</v>
      </c>
      <c r="B69">
        <v>3</v>
      </c>
      <c r="C69">
        <v>266</v>
      </c>
      <c r="D69">
        <v>88.666666666666671</v>
      </c>
      <c r="E69">
        <v>1365.3333333333339</v>
      </c>
      <c r="I69" t="s">
        <v>27</v>
      </c>
      <c r="J69">
        <v>1365.3333333333339</v>
      </c>
      <c r="K69">
        <v>117.26583333333335</v>
      </c>
      <c r="M69" t="s">
        <v>27</v>
      </c>
      <c r="N69">
        <v>3614.83</v>
      </c>
      <c r="O69">
        <v>117.26583333333335</v>
      </c>
      <c r="Q69" t="s">
        <v>27</v>
      </c>
      <c r="R69">
        <v>32.563333333333318</v>
      </c>
      <c r="S69">
        <v>117.26583333333335</v>
      </c>
    </row>
    <row r="70" spans="1:19" x14ac:dyDescent="0.2">
      <c r="A70" t="s">
        <v>29</v>
      </c>
      <c r="B70">
        <v>3</v>
      </c>
      <c r="C70">
        <v>121.8</v>
      </c>
      <c r="D70">
        <v>40.6</v>
      </c>
      <c r="E70">
        <v>3614.83</v>
      </c>
      <c r="I70" t="s">
        <v>69</v>
      </c>
      <c r="J70">
        <v>3</v>
      </c>
      <c r="K70">
        <v>3</v>
      </c>
      <c r="M70" t="s">
        <v>69</v>
      </c>
      <c r="N70">
        <v>3</v>
      </c>
      <c r="O70">
        <v>3</v>
      </c>
      <c r="Q70" t="s">
        <v>69</v>
      </c>
      <c r="R70">
        <v>3</v>
      </c>
      <c r="S70">
        <v>3</v>
      </c>
    </row>
    <row r="71" spans="1:19" ht="17" thickBot="1" x14ac:dyDescent="0.25">
      <c r="A71" s="3" t="s">
        <v>30</v>
      </c>
      <c r="B71" s="3">
        <v>3</v>
      </c>
      <c r="C71" s="3">
        <v>26.3</v>
      </c>
      <c r="D71" s="3">
        <v>8.7666666666666675</v>
      </c>
      <c r="E71" s="3">
        <v>32.563333333333318</v>
      </c>
      <c r="I71" t="s">
        <v>70</v>
      </c>
      <c r="J71">
        <v>0.69843327374187825</v>
      </c>
      <c r="M71" t="s">
        <v>70</v>
      </c>
      <c r="N71">
        <v>-0.71723140025861332</v>
      </c>
      <c r="Q71" t="s">
        <v>70</v>
      </c>
      <c r="R71">
        <v>0.83658941768687167</v>
      </c>
    </row>
    <row r="72" spans="1:19" x14ac:dyDescent="0.2">
      <c r="I72" t="s">
        <v>71</v>
      </c>
      <c r="J72">
        <v>0</v>
      </c>
      <c r="M72" t="s">
        <v>71</v>
      </c>
      <c r="N72">
        <v>0</v>
      </c>
      <c r="Q72" t="s">
        <v>71</v>
      </c>
      <c r="R72">
        <v>0</v>
      </c>
    </row>
    <row r="73" spans="1:19" x14ac:dyDescent="0.2">
      <c r="I73" t="s">
        <v>34</v>
      </c>
      <c r="J73">
        <v>2</v>
      </c>
      <c r="M73" t="s">
        <v>34</v>
      </c>
      <c r="N73">
        <v>2</v>
      </c>
      <c r="Q73" t="s">
        <v>34</v>
      </c>
      <c r="R73">
        <v>2</v>
      </c>
    </row>
    <row r="74" spans="1:19" ht="17" thickBot="1" x14ac:dyDescent="0.25">
      <c r="A74" t="s">
        <v>31</v>
      </c>
      <c r="I74" t="s">
        <v>72</v>
      </c>
      <c r="J74">
        <v>4.4329184127259262</v>
      </c>
      <c r="M74" t="s">
        <v>72</v>
      </c>
      <c r="N74">
        <v>0.75350594874057064</v>
      </c>
      <c r="Q74" t="s">
        <v>72</v>
      </c>
      <c r="R74">
        <v>-0.53800520342175928</v>
      </c>
    </row>
    <row r="75" spans="1:19" x14ac:dyDescent="0.2">
      <c r="A75" s="4" t="s">
        <v>32</v>
      </c>
      <c r="B75" s="4" t="s">
        <v>33</v>
      </c>
      <c r="C75" s="4" t="s">
        <v>34</v>
      </c>
      <c r="D75" s="4" t="s">
        <v>35</v>
      </c>
      <c r="E75" s="4" t="s">
        <v>36</v>
      </c>
      <c r="F75" s="4" t="s">
        <v>37</v>
      </c>
      <c r="G75" s="4" t="s">
        <v>38</v>
      </c>
      <c r="I75" t="s">
        <v>73</v>
      </c>
      <c r="J75">
        <v>2.3653352594142498E-2</v>
      </c>
      <c r="M75" t="s">
        <v>73</v>
      </c>
      <c r="N75">
        <v>0.26488598028240068</v>
      </c>
      <c r="Q75" t="s">
        <v>73</v>
      </c>
      <c r="R75">
        <v>0.32221671084380799</v>
      </c>
    </row>
    <row r="76" spans="1:19" x14ac:dyDescent="0.2">
      <c r="A76" t="s">
        <v>39</v>
      </c>
      <c r="B76">
        <v>9707.7755555555559</v>
      </c>
      <c r="C76">
        <v>2</v>
      </c>
      <c r="D76">
        <v>4853.887777777778</v>
      </c>
      <c r="E76">
        <v>2.9049386295416064</v>
      </c>
      <c r="F76">
        <v>0.1311346915943481</v>
      </c>
      <c r="G76">
        <v>5.1432528497847176</v>
      </c>
      <c r="I76" t="s">
        <v>74</v>
      </c>
      <c r="J76">
        <v>2.9199855803537269</v>
      </c>
      <c r="M76" t="s">
        <v>74</v>
      </c>
      <c r="N76">
        <v>2.9199855803537269</v>
      </c>
      <c r="Q76" t="s">
        <v>74</v>
      </c>
      <c r="R76">
        <v>2.9199855803537269</v>
      </c>
    </row>
    <row r="77" spans="1:19" x14ac:dyDescent="0.2">
      <c r="A77" t="s">
        <v>40</v>
      </c>
      <c r="B77">
        <v>10025.453333333335</v>
      </c>
      <c r="C77">
        <v>6</v>
      </c>
      <c r="D77">
        <v>1670.9088888888891</v>
      </c>
      <c r="I77" t="s">
        <v>75</v>
      </c>
      <c r="J77">
        <v>4.7306705188284996E-2</v>
      </c>
      <c r="M77" t="s">
        <v>75</v>
      </c>
      <c r="N77">
        <v>0.52977196056480136</v>
      </c>
      <c r="Q77" t="s">
        <v>75</v>
      </c>
      <c r="R77">
        <v>0.64443342168761597</v>
      </c>
    </row>
    <row r="78" spans="1:19" ht="17" thickBot="1" x14ac:dyDescent="0.25">
      <c r="I78" s="3" t="s">
        <v>76</v>
      </c>
      <c r="J78" s="3">
        <v>4.3026527297494637</v>
      </c>
      <c r="K78" s="3"/>
      <c r="M78" s="3" t="s">
        <v>76</v>
      </c>
      <c r="N78" s="3">
        <v>4.3026527297494637</v>
      </c>
      <c r="O78" s="3"/>
      <c r="Q78" s="3" t="s">
        <v>76</v>
      </c>
      <c r="R78" s="3">
        <v>4.3026527297494637</v>
      </c>
      <c r="S78" s="3"/>
    </row>
    <row r="79" spans="1:19" ht="17" thickBot="1" x14ac:dyDescent="0.25">
      <c r="A79" s="3" t="s">
        <v>41</v>
      </c>
      <c r="B79" s="3">
        <v>19733.228888888891</v>
      </c>
      <c r="C79" s="3">
        <v>8</v>
      </c>
      <c r="D79" s="3"/>
      <c r="E79" s="3"/>
      <c r="F79" s="3"/>
      <c r="G79" s="3"/>
    </row>
    <row r="82" spans="1:5" x14ac:dyDescent="0.2">
      <c r="A82" t="s">
        <v>136</v>
      </c>
    </row>
    <row r="83" spans="1:5" x14ac:dyDescent="0.2">
      <c r="A83" t="s">
        <v>10</v>
      </c>
      <c r="B83" s="2">
        <v>110</v>
      </c>
      <c r="C83" s="2">
        <v>46</v>
      </c>
      <c r="D83" s="2">
        <v>110</v>
      </c>
    </row>
    <row r="84" spans="1:5" x14ac:dyDescent="0.2">
      <c r="A84" t="s">
        <v>11</v>
      </c>
      <c r="B84" s="2">
        <v>4.3</v>
      </c>
      <c r="C84" s="2">
        <v>110</v>
      </c>
      <c r="D84" s="2">
        <v>7.5</v>
      </c>
    </row>
    <row r="85" spans="1:5" x14ac:dyDescent="0.2">
      <c r="A85" t="s">
        <v>12</v>
      </c>
      <c r="B85" s="2">
        <v>15</v>
      </c>
      <c r="C85" s="2">
        <v>7.5</v>
      </c>
      <c r="D85" s="2">
        <v>3.8</v>
      </c>
    </row>
    <row r="86" spans="1:5" x14ac:dyDescent="0.2">
      <c r="A86" t="s">
        <v>132</v>
      </c>
      <c r="B86">
        <v>23</v>
      </c>
      <c r="C86">
        <v>2.15</v>
      </c>
      <c r="D86">
        <v>7.5</v>
      </c>
    </row>
    <row r="88" spans="1:5" x14ac:dyDescent="0.2">
      <c r="A88" t="s">
        <v>21</v>
      </c>
    </row>
    <row r="90" spans="1:5" ht="17" thickBot="1" x14ac:dyDescent="0.25">
      <c r="A90" t="s">
        <v>22</v>
      </c>
    </row>
    <row r="91" spans="1:5" x14ac:dyDescent="0.2">
      <c r="A91" s="4" t="s">
        <v>23</v>
      </c>
      <c r="B91" s="4" t="s">
        <v>24</v>
      </c>
      <c r="C91" s="4" t="s">
        <v>25</v>
      </c>
      <c r="D91" s="4" t="s">
        <v>26</v>
      </c>
      <c r="E91" s="4" t="s">
        <v>27</v>
      </c>
    </row>
    <row r="92" spans="1:5" x14ac:dyDescent="0.2">
      <c r="A92" t="s">
        <v>28</v>
      </c>
      <c r="B92">
        <v>3</v>
      </c>
      <c r="C92">
        <v>266</v>
      </c>
      <c r="D92">
        <v>88.666666666666671</v>
      </c>
      <c r="E92">
        <v>1365.3333333333339</v>
      </c>
    </row>
    <row r="93" spans="1:5" x14ac:dyDescent="0.2">
      <c r="A93" t="s">
        <v>29</v>
      </c>
      <c r="B93">
        <v>3</v>
      </c>
      <c r="C93">
        <v>121.8</v>
      </c>
      <c r="D93">
        <v>40.6</v>
      </c>
      <c r="E93">
        <v>3614.83</v>
      </c>
    </row>
    <row r="94" spans="1:5" x14ac:dyDescent="0.2">
      <c r="A94" t="s">
        <v>30</v>
      </c>
      <c r="B94">
        <v>3</v>
      </c>
      <c r="C94">
        <v>26.3</v>
      </c>
      <c r="D94">
        <v>8.7666666666666675</v>
      </c>
      <c r="E94">
        <v>32.563333333333318</v>
      </c>
    </row>
    <row r="95" spans="1:5" ht="17" thickBot="1" x14ac:dyDescent="0.25">
      <c r="A95" s="3" t="s">
        <v>137</v>
      </c>
      <c r="B95" s="3">
        <v>3</v>
      </c>
      <c r="C95" s="3">
        <v>32.65</v>
      </c>
      <c r="D95" s="3">
        <v>10.883333333333333</v>
      </c>
      <c r="E95" s="3">
        <v>117.26583333333335</v>
      </c>
    </row>
    <row r="98" spans="1:7" ht="17" thickBot="1" x14ac:dyDescent="0.25">
      <c r="A98" t="s">
        <v>31</v>
      </c>
    </row>
    <row r="99" spans="1:7" x14ac:dyDescent="0.2">
      <c r="A99" s="4" t="s">
        <v>32</v>
      </c>
      <c r="B99" s="4" t="s">
        <v>33</v>
      </c>
      <c r="C99" s="4" t="s">
        <v>34</v>
      </c>
      <c r="D99" s="4" t="s">
        <v>35</v>
      </c>
      <c r="E99" s="4" t="s">
        <v>36</v>
      </c>
      <c r="F99" s="4" t="s">
        <v>37</v>
      </c>
      <c r="G99" s="4" t="s">
        <v>38</v>
      </c>
    </row>
    <row r="100" spans="1:7" x14ac:dyDescent="0.2">
      <c r="A100" t="s">
        <v>39</v>
      </c>
      <c r="B100">
        <v>12484.187291666673</v>
      </c>
      <c r="C100">
        <v>3</v>
      </c>
      <c r="D100">
        <v>4161.3957638888905</v>
      </c>
      <c r="E100">
        <v>3.2447577760699575</v>
      </c>
      <c r="F100">
        <v>8.1341015333274369E-2</v>
      </c>
      <c r="G100">
        <v>4.0661805513511613</v>
      </c>
    </row>
    <row r="101" spans="1:7" x14ac:dyDescent="0.2">
      <c r="A101" t="s">
        <v>40</v>
      </c>
      <c r="B101">
        <v>10259.985000000001</v>
      </c>
      <c r="C101">
        <v>8</v>
      </c>
      <c r="D101">
        <v>1282.4981250000001</v>
      </c>
    </row>
    <row r="103" spans="1:7" ht="17" thickBot="1" x14ac:dyDescent="0.25">
      <c r="A103" s="3" t="s">
        <v>41</v>
      </c>
      <c r="B103" s="3">
        <v>22744.172291666673</v>
      </c>
      <c r="C103" s="3">
        <v>11</v>
      </c>
      <c r="D103" s="3"/>
      <c r="E103" s="3"/>
      <c r="F103" s="3"/>
      <c r="G103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5F6D-C3A8-6846-8C3C-A642EC6A0EE7}">
  <dimension ref="A1:V151"/>
  <sheetViews>
    <sheetView workbookViewId="0">
      <selection activeCell="K88" sqref="K88:M90"/>
    </sheetView>
  </sheetViews>
  <sheetFormatPr baseColWidth="10" defaultRowHeight="16" x14ac:dyDescent="0.2"/>
  <sheetData>
    <row r="1" spans="1:16" x14ac:dyDescent="0.2">
      <c r="A1" t="s">
        <v>52</v>
      </c>
    </row>
    <row r="2" spans="1:16" x14ac:dyDescent="0.2">
      <c r="A2" s="1" t="s">
        <v>1</v>
      </c>
      <c r="B2" s="1"/>
      <c r="C2" s="1"/>
      <c r="D2" s="1" t="s">
        <v>5</v>
      </c>
      <c r="E2" s="1"/>
      <c r="F2" s="1"/>
      <c r="G2" s="1"/>
      <c r="J2" s="7" t="s">
        <v>51</v>
      </c>
      <c r="K2" s="2"/>
      <c r="L2" s="2"/>
      <c r="M2" s="2" t="s">
        <v>13</v>
      </c>
      <c r="N2" s="2"/>
      <c r="O2" s="2"/>
      <c r="P2" s="2"/>
    </row>
    <row r="3" spans="1:16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</row>
    <row r="4" spans="1:16" x14ac:dyDescent="0.2">
      <c r="A4" s="1" t="s">
        <v>53</v>
      </c>
      <c r="B4" s="1">
        <v>1</v>
      </c>
      <c r="C4" s="1" t="s">
        <v>10</v>
      </c>
      <c r="D4" s="1">
        <v>3</v>
      </c>
      <c r="E4" s="1">
        <v>3</v>
      </c>
      <c r="F4" s="1">
        <v>1</v>
      </c>
      <c r="G4" s="1">
        <v>46</v>
      </c>
      <c r="J4" s="2" t="s">
        <v>53</v>
      </c>
      <c r="K4" s="2">
        <v>1</v>
      </c>
      <c r="L4" s="2" t="s">
        <v>10</v>
      </c>
      <c r="M4" s="2">
        <v>3</v>
      </c>
      <c r="N4" s="2">
        <v>3</v>
      </c>
      <c r="O4" s="2">
        <v>1</v>
      </c>
      <c r="P4" s="2">
        <v>46</v>
      </c>
    </row>
    <row r="5" spans="1:16" x14ac:dyDescent="0.2">
      <c r="A5" s="1" t="s">
        <v>53</v>
      </c>
      <c r="B5" s="1">
        <v>1</v>
      </c>
      <c r="C5" s="1" t="s">
        <v>11</v>
      </c>
      <c r="D5" s="1">
        <v>3</v>
      </c>
      <c r="E5" s="1">
        <v>3</v>
      </c>
      <c r="F5" s="1">
        <v>2</v>
      </c>
      <c r="G5" s="1">
        <v>110</v>
      </c>
      <c r="J5" s="2" t="s">
        <v>53</v>
      </c>
      <c r="K5" s="2">
        <v>1</v>
      </c>
      <c r="L5" s="2" t="s">
        <v>11</v>
      </c>
      <c r="M5" s="2">
        <v>3</v>
      </c>
      <c r="N5" s="2">
        <v>3</v>
      </c>
      <c r="O5" s="2">
        <v>2</v>
      </c>
      <c r="P5" s="2">
        <v>110</v>
      </c>
    </row>
    <row r="6" spans="1:16" x14ac:dyDescent="0.2">
      <c r="A6" s="1" t="s">
        <v>53</v>
      </c>
      <c r="B6" s="1">
        <v>1</v>
      </c>
      <c r="C6" s="1" t="s">
        <v>12</v>
      </c>
      <c r="D6" s="1">
        <v>0</v>
      </c>
      <c r="E6" s="1">
        <v>0</v>
      </c>
      <c r="F6" s="1">
        <v>0</v>
      </c>
      <c r="G6" s="1">
        <v>0</v>
      </c>
      <c r="J6" s="2" t="s">
        <v>53</v>
      </c>
      <c r="K6" s="2">
        <v>1</v>
      </c>
      <c r="L6" s="2" t="s">
        <v>12</v>
      </c>
      <c r="M6" s="2">
        <v>3</v>
      </c>
      <c r="N6" s="2">
        <v>3</v>
      </c>
      <c r="O6" s="2">
        <v>1</v>
      </c>
      <c r="P6" s="2">
        <v>46</v>
      </c>
    </row>
    <row r="7" spans="1:16" x14ac:dyDescent="0.2">
      <c r="A7" s="1" t="s">
        <v>53</v>
      </c>
      <c r="B7" s="1">
        <v>2</v>
      </c>
      <c r="C7" s="1" t="s">
        <v>10</v>
      </c>
      <c r="D7" s="1">
        <v>3</v>
      </c>
      <c r="E7" s="1">
        <v>3</v>
      </c>
      <c r="F7" s="1">
        <v>1</v>
      </c>
      <c r="G7" s="1">
        <v>46</v>
      </c>
      <c r="J7" s="2" t="s">
        <v>53</v>
      </c>
      <c r="K7" s="2">
        <v>2</v>
      </c>
      <c r="L7" s="2" t="s">
        <v>10</v>
      </c>
      <c r="M7" s="2">
        <v>3</v>
      </c>
      <c r="N7" s="2">
        <v>3</v>
      </c>
      <c r="O7" s="2">
        <v>1</v>
      </c>
      <c r="P7" s="2">
        <v>46</v>
      </c>
    </row>
    <row r="8" spans="1:16" x14ac:dyDescent="0.2">
      <c r="A8" s="1" t="s">
        <v>53</v>
      </c>
      <c r="B8" s="1">
        <v>2</v>
      </c>
      <c r="C8" s="1" t="s">
        <v>11</v>
      </c>
      <c r="D8" s="1">
        <v>3</v>
      </c>
      <c r="E8" s="1">
        <v>3</v>
      </c>
      <c r="F8" s="1">
        <v>0</v>
      </c>
      <c r="G8" s="1">
        <v>24</v>
      </c>
      <c r="J8" s="2" t="s">
        <v>53</v>
      </c>
      <c r="K8" s="2">
        <v>2</v>
      </c>
      <c r="L8" s="2" t="s">
        <v>11</v>
      </c>
      <c r="M8" s="2">
        <v>3</v>
      </c>
      <c r="N8" s="2">
        <v>3</v>
      </c>
      <c r="O8" s="2">
        <v>0</v>
      </c>
      <c r="P8" s="2">
        <v>24</v>
      </c>
    </row>
    <row r="9" spans="1:16" x14ac:dyDescent="0.2">
      <c r="A9" s="1" t="s">
        <v>53</v>
      </c>
      <c r="B9" s="1">
        <v>2</v>
      </c>
      <c r="C9" s="1" t="s">
        <v>12</v>
      </c>
      <c r="D9" s="1">
        <v>0</v>
      </c>
      <c r="E9" s="1">
        <v>0</v>
      </c>
      <c r="F9" s="1">
        <v>0</v>
      </c>
      <c r="G9" s="1">
        <v>0</v>
      </c>
      <c r="J9" s="2" t="s">
        <v>53</v>
      </c>
      <c r="K9" s="2">
        <v>2</v>
      </c>
      <c r="L9" s="2" t="s">
        <v>12</v>
      </c>
      <c r="M9" s="2">
        <v>2</v>
      </c>
      <c r="N9" s="2">
        <v>3</v>
      </c>
      <c r="O9" s="2">
        <v>2</v>
      </c>
      <c r="P9" s="2">
        <v>0.87</v>
      </c>
    </row>
    <row r="10" spans="1:16" x14ac:dyDescent="0.2">
      <c r="A10" s="1" t="s">
        <v>53</v>
      </c>
      <c r="B10" s="1">
        <v>3</v>
      </c>
      <c r="C10" s="1" t="s">
        <v>10</v>
      </c>
      <c r="D10" s="1">
        <v>3</v>
      </c>
      <c r="E10" s="1">
        <v>3</v>
      </c>
      <c r="F10" s="1">
        <v>0</v>
      </c>
      <c r="G10" s="1">
        <v>24</v>
      </c>
      <c r="J10" s="2" t="s">
        <v>53</v>
      </c>
      <c r="K10" s="2">
        <v>3</v>
      </c>
      <c r="L10" s="2" t="s">
        <v>10</v>
      </c>
      <c r="M10" s="2">
        <v>3</v>
      </c>
      <c r="N10" s="2">
        <v>3</v>
      </c>
      <c r="O10" s="2">
        <v>0</v>
      </c>
      <c r="P10" s="2">
        <v>24</v>
      </c>
    </row>
    <row r="11" spans="1:16" x14ac:dyDescent="0.2">
      <c r="A11" s="1" t="s">
        <v>53</v>
      </c>
      <c r="B11" s="1">
        <v>3</v>
      </c>
      <c r="C11" s="1" t="s">
        <v>11</v>
      </c>
      <c r="D11" s="1">
        <v>3</v>
      </c>
      <c r="E11" s="1">
        <v>3</v>
      </c>
      <c r="F11" s="1">
        <v>1</v>
      </c>
      <c r="G11" s="1">
        <v>46</v>
      </c>
      <c r="J11" s="2" t="s">
        <v>53</v>
      </c>
      <c r="K11" s="2">
        <v>3</v>
      </c>
      <c r="L11" s="2" t="s">
        <v>11</v>
      </c>
      <c r="M11" s="2">
        <v>3</v>
      </c>
      <c r="N11" s="2">
        <v>3</v>
      </c>
      <c r="O11" s="2">
        <v>1</v>
      </c>
      <c r="P11" s="2">
        <v>46</v>
      </c>
    </row>
    <row r="12" spans="1:16" x14ac:dyDescent="0.2">
      <c r="A12" s="1" t="s">
        <v>53</v>
      </c>
      <c r="B12" s="1">
        <v>3</v>
      </c>
      <c r="C12" s="1" t="s">
        <v>12</v>
      </c>
      <c r="D12" s="1">
        <v>0</v>
      </c>
      <c r="E12" s="1">
        <v>0</v>
      </c>
      <c r="F12" s="1">
        <v>0</v>
      </c>
      <c r="G12" s="1">
        <v>0</v>
      </c>
      <c r="J12" s="2" t="s">
        <v>53</v>
      </c>
      <c r="K12" s="2">
        <v>3</v>
      </c>
      <c r="L12" s="2" t="s">
        <v>12</v>
      </c>
      <c r="M12" s="2">
        <v>3</v>
      </c>
      <c r="N12" s="2">
        <v>2</v>
      </c>
      <c r="O12" s="2">
        <v>2</v>
      </c>
      <c r="P12" s="2">
        <v>21</v>
      </c>
    </row>
    <row r="13" spans="1:16" x14ac:dyDescent="0.2">
      <c r="J13" s="2"/>
      <c r="K13" s="2"/>
      <c r="L13" s="2"/>
      <c r="M13" s="2"/>
      <c r="N13" s="2"/>
      <c r="O13" s="2"/>
      <c r="P13" s="2"/>
    </row>
    <row r="14" spans="1:16" x14ac:dyDescent="0.2">
      <c r="J14" s="2"/>
      <c r="K14" s="2"/>
      <c r="L14" s="2"/>
      <c r="M14" s="2"/>
      <c r="N14" s="2"/>
      <c r="O14" s="2"/>
      <c r="P14" s="2"/>
    </row>
    <row r="15" spans="1:16" x14ac:dyDescent="0.2">
      <c r="A15" s="1" t="s">
        <v>1</v>
      </c>
      <c r="B15" s="1"/>
      <c r="C15" s="1"/>
      <c r="D15" s="1" t="s">
        <v>5</v>
      </c>
      <c r="E15" s="1"/>
      <c r="F15" s="1"/>
      <c r="G15" s="1"/>
      <c r="J15" s="7" t="s">
        <v>51</v>
      </c>
      <c r="K15" s="2"/>
      <c r="L15" s="2"/>
      <c r="M15" s="2" t="s">
        <v>13</v>
      </c>
      <c r="N15" s="2"/>
      <c r="O15" s="2"/>
      <c r="P15" s="2"/>
    </row>
    <row r="16" spans="1:16" x14ac:dyDescent="0.2">
      <c r="A16" s="1"/>
      <c r="B16" s="1" t="s">
        <v>2</v>
      </c>
      <c r="C16" s="1" t="s">
        <v>3</v>
      </c>
      <c r="D16" s="1" t="s">
        <v>4</v>
      </c>
      <c r="E16" s="1" t="s">
        <v>6</v>
      </c>
      <c r="F16" s="1" t="s">
        <v>7</v>
      </c>
      <c r="G16" s="1" t="s">
        <v>9</v>
      </c>
      <c r="J16" s="2"/>
      <c r="K16" s="2" t="s">
        <v>2</v>
      </c>
      <c r="L16" s="2" t="s">
        <v>3</v>
      </c>
      <c r="M16" s="2" t="s">
        <v>4</v>
      </c>
      <c r="N16" s="2" t="s">
        <v>6</v>
      </c>
      <c r="O16" s="2" t="s">
        <v>7</v>
      </c>
      <c r="P16" s="2" t="s">
        <v>9</v>
      </c>
    </row>
    <row r="17" spans="1:17" x14ac:dyDescent="0.2">
      <c r="A17" s="1">
        <v>353</v>
      </c>
      <c r="B17" s="1">
        <v>1</v>
      </c>
      <c r="C17" s="1" t="s">
        <v>10</v>
      </c>
      <c r="D17" s="1">
        <v>0</v>
      </c>
      <c r="E17" s="1">
        <v>0</v>
      </c>
      <c r="F17" s="1">
        <v>0</v>
      </c>
      <c r="G17" s="1">
        <v>0.15</v>
      </c>
      <c r="J17" s="2">
        <v>353</v>
      </c>
      <c r="K17" s="2">
        <v>1</v>
      </c>
      <c r="L17" s="2" t="s">
        <v>10</v>
      </c>
      <c r="M17" s="2">
        <v>0</v>
      </c>
      <c r="N17" s="2">
        <v>0</v>
      </c>
      <c r="O17" s="2">
        <v>0</v>
      </c>
      <c r="P17" s="2">
        <v>0.15</v>
      </c>
    </row>
    <row r="18" spans="1:17" x14ac:dyDescent="0.2">
      <c r="A18" s="1">
        <v>353</v>
      </c>
      <c r="B18" s="1">
        <v>1</v>
      </c>
      <c r="C18" s="1" t="s">
        <v>11</v>
      </c>
      <c r="D18" s="1">
        <v>0</v>
      </c>
      <c r="E18" s="1">
        <v>1</v>
      </c>
      <c r="F18" s="1">
        <v>0</v>
      </c>
      <c r="G18" s="1">
        <v>0.3</v>
      </c>
      <c r="J18" s="2">
        <v>353</v>
      </c>
      <c r="K18" s="2">
        <v>1</v>
      </c>
      <c r="L18" s="2" t="s">
        <v>11</v>
      </c>
      <c r="M18" s="2">
        <v>0</v>
      </c>
      <c r="N18" s="2">
        <v>1</v>
      </c>
      <c r="O18" s="2">
        <v>0</v>
      </c>
      <c r="P18" s="2">
        <v>0.3</v>
      </c>
    </row>
    <row r="19" spans="1:17" x14ac:dyDescent="0.2">
      <c r="A19" s="1">
        <v>353</v>
      </c>
      <c r="B19" s="1">
        <v>1</v>
      </c>
      <c r="C19" s="1" t="s">
        <v>12</v>
      </c>
      <c r="D19" s="1">
        <v>1</v>
      </c>
      <c r="E19" s="1">
        <v>2</v>
      </c>
      <c r="F19" s="1">
        <v>0</v>
      </c>
      <c r="G19" s="1">
        <v>1.1000000000000001</v>
      </c>
      <c r="J19" s="2">
        <v>353</v>
      </c>
      <c r="K19" s="2">
        <v>1</v>
      </c>
      <c r="L19" s="2" t="s">
        <v>12</v>
      </c>
      <c r="M19" s="2">
        <v>1</v>
      </c>
      <c r="N19" s="2">
        <v>2</v>
      </c>
      <c r="O19" s="2">
        <v>0</v>
      </c>
      <c r="P19" s="2">
        <v>1.1000000000000001</v>
      </c>
    </row>
    <row r="20" spans="1:17" x14ac:dyDescent="0.2">
      <c r="A20" s="1">
        <v>353</v>
      </c>
      <c r="B20" s="1">
        <v>2</v>
      </c>
      <c r="C20" s="1" t="s">
        <v>10</v>
      </c>
      <c r="D20" s="1">
        <v>3</v>
      </c>
      <c r="E20" s="1">
        <v>3</v>
      </c>
      <c r="F20" s="1">
        <v>1</v>
      </c>
      <c r="G20" s="1">
        <v>46</v>
      </c>
      <c r="J20" s="2">
        <v>353</v>
      </c>
      <c r="K20" s="2">
        <v>2</v>
      </c>
      <c r="L20" s="2" t="s">
        <v>10</v>
      </c>
      <c r="M20" s="2">
        <v>3</v>
      </c>
      <c r="N20" s="2">
        <v>3</v>
      </c>
      <c r="O20" s="2">
        <v>1</v>
      </c>
      <c r="P20" s="2">
        <v>46</v>
      </c>
    </row>
    <row r="21" spans="1:17" x14ac:dyDescent="0.2">
      <c r="A21" s="1">
        <v>353</v>
      </c>
      <c r="B21" s="1">
        <v>2</v>
      </c>
      <c r="C21" s="1" t="s">
        <v>11</v>
      </c>
      <c r="D21" s="1">
        <v>3</v>
      </c>
      <c r="E21" s="1">
        <v>3</v>
      </c>
      <c r="F21" s="1">
        <v>2</v>
      </c>
      <c r="G21" s="1">
        <v>110</v>
      </c>
      <c r="J21" s="2">
        <v>353</v>
      </c>
      <c r="K21" s="2">
        <v>2</v>
      </c>
      <c r="L21" s="2" t="s">
        <v>11</v>
      </c>
      <c r="M21" s="2">
        <v>3</v>
      </c>
      <c r="N21" s="2">
        <v>3</v>
      </c>
      <c r="O21" s="2">
        <v>2</v>
      </c>
      <c r="P21" s="2">
        <v>110</v>
      </c>
    </row>
    <row r="22" spans="1:17" x14ac:dyDescent="0.2">
      <c r="A22" s="1">
        <v>353</v>
      </c>
      <c r="B22" s="1">
        <v>2</v>
      </c>
      <c r="C22" s="1" t="s">
        <v>12</v>
      </c>
      <c r="D22" s="1">
        <v>3</v>
      </c>
      <c r="E22" s="1">
        <v>3</v>
      </c>
      <c r="F22" s="1">
        <v>2</v>
      </c>
      <c r="G22" s="1">
        <v>110</v>
      </c>
      <c r="J22" s="2">
        <v>353</v>
      </c>
      <c r="K22" s="2">
        <v>2</v>
      </c>
      <c r="L22" s="2" t="s">
        <v>12</v>
      </c>
      <c r="M22" s="2">
        <v>3</v>
      </c>
      <c r="N22" s="2">
        <v>3</v>
      </c>
      <c r="O22" s="2">
        <v>2</v>
      </c>
      <c r="P22" s="2">
        <v>110</v>
      </c>
    </row>
    <row r="23" spans="1:17" x14ac:dyDescent="0.2">
      <c r="A23" s="1">
        <v>353</v>
      </c>
      <c r="B23" s="1">
        <v>3</v>
      </c>
      <c r="C23" s="1" t="s">
        <v>10</v>
      </c>
      <c r="D23" s="1">
        <v>3</v>
      </c>
      <c r="E23" s="1">
        <v>3</v>
      </c>
      <c r="F23" s="1">
        <v>3</v>
      </c>
      <c r="G23" s="1">
        <v>110</v>
      </c>
      <c r="J23" s="2">
        <v>353</v>
      </c>
      <c r="K23" s="2">
        <v>3</v>
      </c>
      <c r="L23" s="2" t="s">
        <v>10</v>
      </c>
      <c r="M23" s="2">
        <v>3</v>
      </c>
      <c r="N23" s="2">
        <v>3</v>
      </c>
      <c r="O23" s="2">
        <v>3</v>
      </c>
      <c r="P23" s="2">
        <v>110</v>
      </c>
    </row>
    <row r="24" spans="1:17" x14ac:dyDescent="0.2">
      <c r="A24" s="1">
        <v>353</v>
      </c>
      <c r="B24" s="1">
        <v>3</v>
      </c>
      <c r="C24" s="1" t="s">
        <v>11</v>
      </c>
      <c r="D24" s="1">
        <v>3</v>
      </c>
      <c r="E24" s="1">
        <v>3</v>
      </c>
      <c r="F24" s="1">
        <v>0</v>
      </c>
      <c r="G24" s="1">
        <v>24</v>
      </c>
      <c r="J24" s="2">
        <v>353</v>
      </c>
      <c r="K24" s="2">
        <v>3</v>
      </c>
      <c r="L24" s="2" t="s">
        <v>11</v>
      </c>
      <c r="M24" s="2">
        <v>3</v>
      </c>
      <c r="N24" s="2">
        <v>3</v>
      </c>
      <c r="O24" s="2">
        <v>0</v>
      </c>
      <c r="P24" s="2">
        <v>24</v>
      </c>
    </row>
    <row r="25" spans="1:17" x14ac:dyDescent="0.2">
      <c r="A25" s="1">
        <v>353</v>
      </c>
      <c r="B25" s="1">
        <v>3</v>
      </c>
      <c r="C25" s="1" t="s">
        <v>12</v>
      </c>
      <c r="D25" s="1">
        <v>3</v>
      </c>
      <c r="E25" s="1">
        <v>3</v>
      </c>
      <c r="F25" s="1">
        <v>1</v>
      </c>
      <c r="G25" s="1">
        <v>46</v>
      </c>
      <c r="J25" s="2">
        <v>353</v>
      </c>
      <c r="K25" s="2">
        <v>3</v>
      </c>
      <c r="L25" s="2" t="s">
        <v>12</v>
      </c>
      <c r="M25" s="2">
        <v>3</v>
      </c>
      <c r="N25" s="2">
        <v>3</v>
      </c>
      <c r="O25" s="2">
        <v>1</v>
      </c>
      <c r="P25" s="2">
        <v>46</v>
      </c>
    </row>
    <row r="26" spans="1:17" x14ac:dyDescent="0.2">
      <c r="J26" s="2"/>
      <c r="K26" s="2"/>
      <c r="L26" s="2"/>
      <c r="M26" s="2"/>
      <c r="N26" s="2"/>
      <c r="O26" s="2"/>
      <c r="P26" s="2"/>
    </row>
    <row r="27" spans="1:17" x14ac:dyDescent="0.2">
      <c r="J27" s="2"/>
      <c r="K27" s="2"/>
      <c r="L27" s="2"/>
      <c r="M27" s="2"/>
      <c r="N27" s="2"/>
      <c r="O27" s="2"/>
      <c r="P27" s="2"/>
    </row>
    <row r="28" spans="1:17" x14ac:dyDescent="0.2">
      <c r="A28" s="1" t="s">
        <v>1</v>
      </c>
      <c r="B28" s="1"/>
      <c r="C28" s="1"/>
      <c r="D28" s="1" t="s">
        <v>5</v>
      </c>
      <c r="E28" s="1"/>
      <c r="F28" s="1"/>
      <c r="G28" s="1"/>
      <c r="J28" s="7" t="s">
        <v>51</v>
      </c>
      <c r="K28" s="2"/>
      <c r="L28" s="2"/>
      <c r="M28" s="2" t="s">
        <v>13</v>
      </c>
      <c r="N28" s="2"/>
      <c r="O28" s="2"/>
      <c r="P28" s="2"/>
    </row>
    <row r="29" spans="1:17" x14ac:dyDescent="0.2">
      <c r="A29" s="1"/>
      <c r="B29" s="1" t="s">
        <v>2</v>
      </c>
      <c r="C29" s="1" t="s">
        <v>3</v>
      </c>
      <c r="D29" s="1" t="s">
        <v>4</v>
      </c>
      <c r="E29" s="1" t="s">
        <v>6</v>
      </c>
      <c r="F29" s="1" t="s">
        <v>7</v>
      </c>
      <c r="G29" s="1" t="s">
        <v>9</v>
      </c>
      <c r="J29" s="2"/>
      <c r="K29" s="2" t="s">
        <v>2</v>
      </c>
      <c r="L29" s="2" t="s">
        <v>3</v>
      </c>
      <c r="M29" s="2" t="s">
        <v>4</v>
      </c>
      <c r="N29" s="2" t="s">
        <v>6</v>
      </c>
      <c r="O29" s="2" t="s">
        <v>7</v>
      </c>
      <c r="P29" s="2" t="s">
        <v>9</v>
      </c>
    </row>
    <row r="30" spans="1:17" x14ac:dyDescent="0.2">
      <c r="A30" s="1" t="s">
        <v>16</v>
      </c>
      <c r="B30" s="1">
        <v>1</v>
      </c>
      <c r="C30" s="1" t="s">
        <v>10</v>
      </c>
      <c r="D30" s="1">
        <v>3</v>
      </c>
      <c r="E30" s="1">
        <v>3</v>
      </c>
      <c r="F30" s="1">
        <v>0</v>
      </c>
      <c r="G30" s="1">
        <v>24</v>
      </c>
      <c r="J30" s="2" t="s">
        <v>16</v>
      </c>
      <c r="K30" s="2">
        <v>1</v>
      </c>
      <c r="L30" s="2" t="s">
        <v>10</v>
      </c>
      <c r="M30" s="2">
        <v>3</v>
      </c>
      <c r="N30" s="2">
        <v>3</v>
      </c>
      <c r="O30" s="2">
        <v>0</v>
      </c>
      <c r="P30" s="2">
        <v>24</v>
      </c>
    </row>
    <row r="31" spans="1:17" x14ac:dyDescent="0.2">
      <c r="A31" s="1" t="s">
        <v>16</v>
      </c>
      <c r="B31" s="1">
        <v>1</v>
      </c>
      <c r="C31" s="1" t="s">
        <v>11</v>
      </c>
      <c r="D31" s="1">
        <v>3</v>
      </c>
      <c r="E31" s="1">
        <v>2</v>
      </c>
      <c r="F31" s="1">
        <v>0</v>
      </c>
      <c r="G31" s="1">
        <v>9.3000000000000007</v>
      </c>
      <c r="J31" s="2" t="s">
        <v>16</v>
      </c>
      <c r="K31" s="2">
        <v>1</v>
      </c>
      <c r="L31" s="2" t="s">
        <v>11</v>
      </c>
      <c r="M31" s="2">
        <v>3</v>
      </c>
      <c r="N31" s="2">
        <v>1</v>
      </c>
      <c r="O31" s="2">
        <v>0</v>
      </c>
      <c r="P31" s="2">
        <v>4.3</v>
      </c>
    </row>
    <row r="32" spans="1:17" x14ac:dyDescent="0.2">
      <c r="A32" s="1" t="s">
        <v>16</v>
      </c>
      <c r="B32" s="1">
        <v>1</v>
      </c>
      <c r="C32" s="1" t="s">
        <v>12</v>
      </c>
      <c r="D32" s="1">
        <v>3</v>
      </c>
      <c r="E32" s="1">
        <v>1</v>
      </c>
      <c r="F32" s="1">
        <v>0</v>
      </c>
      <c r="G32" s="1">
        <v>4.3</v>
      </c>
      <c r="J32" s="2" t="s">
        <v>16</v>
      </c>
      <c r="K32" s="2">
        <v>1</v>
      </c>
      <c r="L32" s="2" t="s">
        <v>12</v>
      </c>
      <c r="M32" s="2">
        <v>3</v>
      </c>
      <c r="N32" s="7">
        <v>3</v>
      </c>
      <c r="O32" s="2">
        <v>0</v>
      </c>
      <c r="P32" s="2">
        <v>4.3</v>
      </c>
      <c r="Q32" s="7" t="s">
        <v>61</v>
      </c>
    </row>
    <row r="33" spans="1:16" x14ac:dyDescent="0.2">
      <c r="A33" s="1" t="s">
        <v>16</v>
      </c>
      <c r="B33" s="1">
        <v>2</v>
      </c>
      <c r="C33" s="1" t="s">
        <v>10</v>
      </c>
      <c r="D33" s="1">
        <v>3</v>
      </c>
      <c r="E33" s="1">
        <v>3</v>
      </c>
      <c r="F33" s="1">
        <v>0</v>
      </c>
      <c r="G33" s="1">
        <v>24</v>
      </c>
      <c r="J33" s="2" t="s">
        <v>16</v>
      </c>
      <c r="K33" s="2">
        <v>2</v>
      </c>
      <c r="L33" s="2" t="s">
        <v>10</v>
      </c>
      <c r="M33" s="2">
        <v>3</v>
      </c>
      <c r="N33" s="2">
        <v>3</v>
      </c>
      <c r="O33" s="2">
        <v>0</v>
      </c>
      <c r="P33" s="2">
        <v>24</v>
      </c>
    </row>
    <row r="34" spans="1:16" x14ac:dyDescent="0.2">
      <c r="A34" s="1" t="s">
        <v>16</v>
      </c>
      <c r="B34" s="1">
        <v>2</v>
      </c>
      <c r="C34" s="1" t="s">
        <v>11</v>
      </c>
      <c r="D34" s="1">
        <v>3</v>
      </c>
      <c r="E34" s="1">
        <v>3</v>
      </c>
      <c r="F34" s="1">
        <v>1</v>
      </c>
      <c r="G34" s="1">
        <v>46</v>
      </c>
      <c r="J34" s="2" t="s">
        <v>16</v>
      </c>
      <c r="K34" s="2">
        <v>2</v>
      </c>
      <c r="L34" s="2" t="s">
        <v>11</v>
      </c>
      <c r="M34" s="2">
        <v>3</v>
      </c>
      <c r="N34" s="2">
        <v>3</v>
      </c>
      <c r="O34" s="2">
        <v>0</v>
      </c>
      <c r="P34" s="2">
        <v>24</v>
      </c>
    </row>
    <row r="35" spans="1:16" x14ac:dyDescent="0.2">
      <c r="A35" s="1" t="s">
        <v>16</v>
      </c>
      <c r="B35" s="1">
        <v>2</v>
      </c>
      <c r="C35" s="1" t="s">
        <v>12</v>
      </c>
      <c r="D35" s="1">
        <v>3</v>
      </c>
      <c r="E35" s="1">
        <v>3</v>
      </c>
      <c r="F35" s="1">
        <v>1</v>
      </c>
      <c r="G35" s="1">
        <v>46</v>
      </c>
      <c r="J35" s="2" t="s">
        <v>16</v>
      </c>
      <c r="K35" s="2">
        <v>2</v>
      </c>
      <c r="L35" s="2" t="s">
        <v>12</v>
      </c>
      <c r="M35" s="2">
        <v>3</v>
      </c>
      <c r="N35" s="2">
        <v>3</v>
      </c>
      <c r="O35" s="2">
        <v>1</v>
      </c>
      <c r="P35" s="2">
        <v>46</v>
      </c>
    </row>
    <row r="36" spans="1:16" x14ac:dyDescent="0.2">
      <c r="A36" s="1" t="s">
        <v>16</v>
      </c>
      <c r="B36" s="1">
        <v>3</v>
      </c>
      <c r="C36" s="1" t="s">
        <v>10</v>
      </c>
      <c r="D36" s="1">
        <v>3</v>
      </c>
      <c r="E36" s="1">
        <v>3</v>
      </c>
      <c r="F36" s="1">
        <v>2</v>
      </c>
      <c r="G36" s="1">
        <v>110</v>
      </c>
      <c r="J36" s="2" t="s">
        <v>16</v>
      </c>
      <c r="K36" s="2">
        <v>3</v>
      </c>
      <c r="L36" s="2" t="s">
        <v>10</v>
      </c>
      <c r="M36" s="2">
        <v>3</v>
      </c>
      <c r="N36" s="2">
        <v>3</v>
      </c>
      <c r="O36" s="2">
        <v>2</v>
      </c>
      <c r="P36" s="2">
        <v>110</v>
      </c>
    </row>
    <row r="37" spans="1:16" x14ac:dyDescent="0.2">
      <c r="A37" s="1" t="s">
        <v>16</v>
      </c>
      <c r="B37" s="1">
        <v>3</v>
      </c>
      <c r="C37" s="1" t="s">
        <v>11</v>
      </c>
      <c r="D37" s="1">
        <v>3</v>
      </c>
      <c r="E37" s="1">
        <v>2</v>
      </c>
      <c r="F37" s="1">
        <v>1</v>
      </c>
      <c r="G37" s="1">
        <v>15</v>
      </c>
      <c r="J37" s="2" t="s">
        <v>16</v>
      </c>
      <c r="K37" s="2">
        <v>3</v>
      </c>
      <c r="L37" s="2" t="s">
        <v>11</v>
      </c>
      <c r="M37" s="2">
        <v>3</v>
      </c>
      <c r="N37" s="2">
        <v>2</v>
      </c>
      <c r="O37" s="2">
        <v>1</v>
      </c>
      <c r="P37" s="2">
        <v>15</v>
      </c>
    </row>
    <row r="38" spans="1:16" x14ac:dyDescent="0.2">
      <c r="A38" s="1" t="s">
        <v>16</v>
      </c>
      <c r="B38" s="1">
        <v>3</v>
      </c>
      <c r="C38" s="1" t="s">
        <v>12</v>
      </c>
      <c r="D38" s="1">
        <v>3</v>
      </c>
      <c r="E38" s="1">
        <v>3</v>
      </c>
      <c r="F38" s="1">
        <v>0</v>
      </c>
      <c r="G38" s="1">
        <v>24</v>
      </c>
      <c r="J38" s="2" t="s">
        <v>16</v>
      </c>
      <c r="K38" s="2">
        <v>3</v>
      </c>
      <c r="L38" s="2" t="s">
        <v>12</v>
      </c>
      <c r="M38" s="2">
        <v>3</v>
      </c>
      <c r="N38" s="2">
        <v>3</v>
      </c>
      <c r="O38" s="2">
        <v>0</v>
      </c>
      <c r="P38" s="2">
        <v>24</v>
      </c>
    </row>
    <row r="40" spans="1:16" x14ac:dyDescent="0.2">
      <c r="J40" s="2" t="s">
        <v>62</v>
      </c>
    </row>
    <row r="41" spans="1:16" x14ac:dyDescent="0.2">
      <c r="K41" t="s">
        <v>18</v>
      </c>
      <c r="L41" t="s">
        <v>19</v>
      </c>
      <c r="M41" t="s">
        <v>20</v>
      </c>
      <c r="N41" t="s">
        <v>59</v>
      </c>
      <c r="O41" t="s">
        <v>60</v>
      </c>
    </row>
    <row r="42" spans="1:16" x14ac:dyDescent="0.2">
      <c r="J42" t="s">
        <v>10</v>
      </c>
      <c r="K42" s="2">
        <v>46</v>
      </c>
      <c r="L42" s="2">
        <v>46</v>
      </c>
      <c r="M42" s="2">
        <v>24</v>
      </c>
      <c r="N42">
        <f>AVERAGE(K42:M42)</f>
        <v>38.666666666666664</v>
      </c>
      <c r="O42">
        <f>STDEV(K42:M42)</f>
        <v>12.701705922171772</v>
      </c>
    </row>
    <row r="43" spans="1:16" x14ac:dyDescent="0.2">
      <c r="J43" t="s">
        <v>11</v>
      </c>
      <c r="K43" s="2">
        <v>110</v>
      </c>
      <c r="L43" s="2">
        <v>24</v>
      </c>
      <c r="M43" s="2">
        <v>46</v>
      </c>
      <c r="N43">
        <f>AVERAGE(K43:M43)</f>
        <v>60</v>
      </c>
      <c r="O43">
        <f>STDEV(K43:M43)</f>
        <v>44.676615807377352</v>
      </c>
    </row>
    <row r="44" spans="1:16" x14ac:dyDescent="0.2">
      <c r="J44" t="s">
        <v>12</v>
      </c>
      <c r="K44" s="2">
        <v>46</v>
      </c>
      <c r="L44" s="2">
        <v>0.87</v>
      </c>
      <c r="M44" s="2">
        <v>21</v>
      </c>
      <c r="N44">
        <f>AVERAGE(K44:M44)</f>
        <v>22.623333333333335</v>
      </c>
      <c r="O44">
        <f>STDEV(K44:M44)</f>
        <v>22.608751255505759</v>
      </c>
    </row>
    <row r="46" spans="1:16" x14ac:dyDescent="0.2">
      <c r="J46" t="s">
        <v>21</v>
      </c>
    </row>
    <row r="48" spans="1:16" ht="17" thickBot="1" x14ac:dyDescent="0.25">
      <c r="J48" t="s">
        <v>22</v>
      </c>
    </row>
    <row r="49" spans="10:16" x14ac:dyDescent="0.2">
      <c r="J49" s="4" t="s">
        <v>23</v>
      </c>
      <c r="K49" s="4" t="s">
        <v>24</v>
      </c>
      <c r="L49" s="4" t="s">
        <v>25</v>
      </c>
      <c r="M49" s="4" t="s">
        <v>26</v>
      </c>
      <c r="N49" s="4" t="s">
        <v>27</v>
      </c>
    </row>
    <row r="50" spans="10:16" x14ac:dyDescent="0.2">
      <c r="J50" t="s">
        <v>28</v>
      </c>
      <c r="K50">
        <v>3</v>
      </c>
      <c r="L50">
        <v>116</v>
      </c>
      <c r="M50">
        <v>38.666666666666664</v>
      </c>
      <c r="N50">
        <v>161.33333333333348</v>
      </c>
    </row>
    <row r="51" spans="10:16" x14ac:dyDescent="0.2">
      <c r="J51" t="s">
        <v>29</v>
      </c>
      <c r="K51">
        <v>3</v>
      </c>
      <c r="L51">
        <v>180</v>
      </c>
      <c r="M51">
        <v>60</v>
      </c>
      <c r="N51">
        <v>1996</v>
      </c>
    </row>
    <row r="52" spans="10:16" ht="17" thickBot="1" x14ac:dyDescent="0.25">
      <c r="J52" s="3" t="s">
        <v>30</v>
      </c>
      <c r="K52" s="3">
        <v>3</v>
      </c>
      <c r="L52" s="3">
        <v>67.87</v>
      </c>
      <c r="M52" s="3">
        <v>22.623333333333335</v>
      </c>
      <c r="N52" s="3">
        <v>511.15563333333318</v>
      </c>
    </row>
    <row r="55" spans="10:16" ht="17" thickBot="1" x14ac:dyDescent="0.25">
      <c r="J55" t="s">
        <v>31</v>
      </c>
    </row>
    <row r="56" spans="10:16" x14ac:dyDescent="0.2">
      <c r="J56" s="4" t="s">
        <v>32</v>
      </c>
      <c r="K56" s="4" t="s">
        <v>33</v>
      </c>
      <c r="L56" s="4" t="s">
        <v>34</v>
      </c>
      <c r="M56" s="4" t="s">
        <v>35</v>
      </c>
      <c r="N56" s="4" t="s">
        <v>36</v>
      </c>
      <c r="O56" s="4" t="s">
        <v>37</v>
      </c>
      <c r="P56" s="4" t="s">
        <v>38</v>
      </c>
    </row>
    <row r="57" spans="10:16" x14ac:dyDescent="0.2">
      <c r="J57" t="s">
        <v>39</v>
      </c>
      <c r="K57">
        <v>2109.5148666666682</v>
      </c>
      <c r="L57">
        <v>2</v>
      </c>
      <c r="M57">
        <v>1054.7574333333341</v>
      </c>
      <c r="N57">
        <v>1.1857917868600527</v>
      </c>
      <c r="O57">
        <v>0.36815516661159403</v>
      </c>
      <c r="P57">
        <v>5.1432528497847176</v>
      </c>
    </row>
    <row r="58" spans="10:16" x14ac:dyDescent="0.2">
      <c r="J58" t="s">
        <v>40</v>
      </c>
      <c r="K58">
        <v>5336.9779333333336</v>
      </c>
      <c r="L58">
        <v>6</v>
      </c>
      <c r="M58">
        <v>889.49632222222226</v>
      </c>
    </row>
    <row r="60" spans="10:16" ht="17" thickBot="1" x14ac:dyDescent="0.25">
      <c r="J60" s="3" t="s">
        <v>41</v>
      </c>
      <c r="K60" s="3">
        <v>7446.4928000000018</v>
      </c>
      <c r="L60" s="3">
        <v>8</v>
      </c>
      <c r="M60" s="3"/>
      <c r="N60" s="3"/>
      <c r="O60" s="3"/>
      <c r="P60" s="3"/>
    </row>
    <row r="63" spans="10:16" x14ac:dyDescent="0.2">
      <c r="J63" s="2" t="s">
        <v>63</v>
      </c>
    </row>
    <row r="64" spans="10:16" x14ac:dyDescent="0.2">
      <c r="K64" t="s">
        <v>18</v>
      </c>
      <c r="L64" t="s">
        <v>19</v>
      </c>
      <c r="M64" t="s">
        <v>20</v>
      </c>
      <c r="N64" t="s">
        <v>59</v>
      </c>
      <c r="O64" t="s">
        <v>60</v>
      </c>
    </row>
    <row r="65" spans="10:16" x14ac:dyDescent="0.2">
      <c r="J65" t="s">
        <v>10</v>
      </c>
      <c r="K65" s="2">
        <v>0.15</v>
      </c>
      <c r="L65" s="2">
        <v>46</v>
      </c>
      <c r="M65" s="2">
        <v>110</v>
      </c>
      <c r="N65">
        <f>AVERAGE(K65:M65)</f>
        <v>52.050000000000004</v>
      </c>
      <c r="O65">
        <f>STDEV(K65:M65)</f>
        <v>55.17433733177046</v>
      </c>
    </row>
    <row r="66" spans="10:16" x14ac:dyDescent="0.2">
      <c r="J66" t="s">
        <v>11</v>
      </c>
      <c r="K66" s="2">
        <v>0.3</v>
      </c>
      <c r="L66" s="2">
        <v>110</v>
      </c>
      <c r="M66" s="2">
        <v>24</v>
      </c>
      <c r="N66">
        <f>AVERAGE(K66:M66)</f>
        <v>44.766666666666673</v>
      </c>
      <c r="O66">
        <f>STDEV(K66:M66)</f>
        <v>57.723161151597829</v>
      </c>
    </row>
    <row r="67" spans="10:16" x14ac:dyDescent="0.2">
      <c r="J67" t="s">
        <v>12</v>
      </c>
      <c r="K67" s="2">
        <v>1.1000000000000001</v>
      </c>
      <c r="L67" s="2">
        <v>110</v>
      </c>
      <c r="M67" s="2">
        <v>46</v>
      </c>
      <c r="N67">
        <f>AVERAGE(K67:M67)</f>
        <v>52.366666666666667</v>
      </c>
      <c r="O67">
        <f>STDEV(K67:M67)</f>
        <v>54.728450858153593</v>
      </c>
    </row>
    <row r="68" spans="10:16" x14ac:dyDescent="0.2">
      <c r="J68" t="s">
        <v>138</v>
      </c>
      <c r="K68">
        <f>K67/2</f>
        <v>0.55000000000000004</v>
      </c>
      <c r="L68">
        <f t="shared" ref="L68:M68" si="0">L67/2</f>
        <v>55</v>
      </c>
      <c r="M68">
        <f t="shared" si="0"/>
        <v>23</v>
      </c>
      <c r="N68">
        <f>AVERAGE(K68:M68)</f>
        <v>26.183333333333334</v>
      </c>
      <c r="O68">
        <f>STDEV(K68:M68)</f>
        <v>27.364225429076797</v>
      </c>
    </row>
    <row r="69" spans="10:16" x14ac:dyDescent="0.2">
      <c r="J69" t="s">
        <v>21</v>
      </c>
    </row>
    <row r="71" spans="10:16" ht="17" thickBot="1" x14ac:dyDescent="0.25">
      <c r="J71" t="s">
        <v>22</v>
      </c>
    </row>
    <row r="72" spans="10:16" x14ac:dyDescent="0.2">
      <c r="J72" s="4" t="s">
        <v>23</v>
      </c>
      <c r="K72" s="4" t="s">
        <v>24</v>
      </c>
      <c r="L72" s="4" t="s">
        <v>25</v>
      </c>
      <c r="M72" s="4" t="s">
        <v>26</v>
      </c>
      <c r="N72" s="4" t="s">
        <v>27</v>
      </c>
    </row>
    <row r="73" spans="10:16" x14ac:dyDescent="0.2">
      <c r="J73" t="s">
        <v>28</v>
      </c>
      <c r="K73">
        <v>3</v>
      </c>
      <c r="L73">
        <v>156.15</v>
      </c>
      <c r="M73">
        <v>52.050000000000004</v>
      </c>
      <c r="N73">
        <v>3044.2074999999991</v>
      </c>
    </row>
    <row r="74" spans="10:16" x14ac:dyDescent="0.2">
      <c r="J74" t="s">
        <v>29</v>
      </c>
      <c r="K74">
        <v>3</v>
      </c>
      <c r="L74">
        <v>134.30000000000001</v>
      </c>
      <c r="M74">
        <v>44.766666666666673</v>
      </c>
      <c r="N74">
        <v>3331.9633333333331</v>
      </c>
    </row>
    <row r="75" spans="10:16" ht="17" thickBot="1" x14ac:dyDescent="0.25">
      <c r="J75" s="3" t="s">
        <v>30</v>
      </c>
      <c r="K75" s="3">
        <v>3</v>
      </c>
      <c r="L75" s="3">
        <v>157.1</v>
      </c>
      <c r="M75" s="3">
        <v>52.366666666666667</v>
      </c>
      <c r="N75" s="3">
        <v>2995.2033333333329</v>
      </c>
    </row>
    <row r="78" spans="10:16" ht="17" thickBot="1" x14ac:dyDescent="0.25">
      <c r="J78" t="s">
        <v>31</v>
      </c>
    </row>
    <row r="79" spans="10:16" x14ac:dyDescent="0.2">
      <c r="J79" s="4" t="s">
        <v>32</v>
      </c>
      <c r="K79" s="4" t="s">
        <v>33</v>
      </c>
      <c r="L79" s="4" t="s">
        <v>34</v>
      </c>
      <c r="M79" s="4" t="s">
        <v>35</v>
      </c>
      <c r="N79" s="4" t="s">
        <v>36</v>
      </c>
      <c r="O79" s="4" t="s">
        <v>37</v>
      </c>
      <c r="P79" s="4" t="s">
        <v>38</v>
      </c>
    </row>
    <row r="80" spans="10:16" x14ac:dyDescent="0.2">
      <c r="J80" t="s">
        <v>39</v>
      </c>
      <c r="K80">
        <v>110.90722222222394</v>
      </c>
      <c r="L80">
        <v>2</v>
      </c>
      <c r="M80">
        <v>55.453611111111968</v>
      </c>
      <c r="N80">
        <v>1.7752021248395988E-2</v>
      </c>
      <c r="O80">
        <v>0.98245601454484188</v>
      </c>
      <c r="P80">
        <v>5.1432528497847176</v>
      </c>
    </row>
    <row r="81" spans="10:16" x14ac:dyDescent="0.2">
      <c r="J81" t="s">
        <v>40</v>
      </c>
      <c r="K81">
        <v>18742.748333333333</v>
      </c>
      <c r="L81">
        <v>6</v>
      </c>
      <c r="M81">
        <v>3123.7913888888888</v>
      </c>
    </row>
    <row r="83" spans="10:16" ht="17" thickBot="1" x14ac:dyDescent="0.25">
      <c r="J83" s="3" t="s">
        <v>41</v>
      </c>
      <c r="K83" s="3">
        <v>18853.655555555557</v>
      </c>
      <c r="L83" s="3">
        <v>8</v>
      </c>
      <c r="M83" s="3"/>
      <c r="N83" s="3"/>
      <c r="O83" s="3"/>
      <c r="P83" s="3"/>
    </row>
    <row r="86" spans="10:16" x14ac:dyDescent="0.2">
      <c r="J86" s="2" t="s">
        <v>64</v>
      </c>
    </row>
    <row r="87" spans="10:16" x14ac:dyDescent="0.2">
      <c r="K87" t="s">
        <v>18</v>
      </c>
      <c r="L87" t="s">
        <v>19</v>
      </c>
      <c r="M87" t="s">
        <v>20</v>
      </c>
      <c r="N87" t="s">
        <v>59</v>
      </c>
      <c r="O87" t="s">
        <v>60</v>
      </c>
    </row>
    <row r="88" spans="10:16" x14ac:dyDescent="0.2">
      <c r="J88" t="s">
        <v>10</v>
      </c>
      <c r="K88" s="2">
        <v>24</v>
      </c>
      <c r="L88" s="2">
        <v>24</v>
      </c>
      <c r="M88" s="2">
        <v>110</v>
      </c>
      <c r="N88">
        <f>AVERAGE(K88:M88)</f>
        <v>52.666666666666664</v>
      </c>
      <c r="O88">
        <f>STDEV(K88:M88)</f>
        <v>49.652123150307816</v>
      </c>
    </row>
    <row r="89" spans="10:16" x14ac:dyDescent="0.2">
      <c r="J89" t="s">
        <v>11</v>
      </c>
      <c r="K89" s="2">
        <v>4.3</v>
      </c>
      <c r="L89" s="2">
        <v>24</v>
      </c>
      <c r="M89" s="2">
        <v>15</v>
      </c>
      <c r="N89">
        <f>AVERAGE(K89:M89)</f>
        <v>14.433333333333332</v>
      </c>
      <c r="O89">
        <f>STDEV(K89:M89)</f>
        <v>9.8622174653235763</v>
      </c>
    </row>
    <row r="90" spans="10:16" x14ac:dyDescent="0.2">
      <c r="J90" t="s">
        <v>12</v>
      </c>
      <c r="K90" s="2">
        <v>4.3</v>
      </c>
      <c r="L90" s="2">
        <v>46</v>
      </c>
      <c r="M90" s="2">
        <v>24</v>
      </c>
      <c r="N90">
        <f>AVERAGE(K90:M90)</f>
        <v>24.766666666666666</v>
      </c>
      <c r="O90">
        <f>STDEV(K90:M90)</f>
        <v>20.860568864087416</v>
      </c>
    </row>
    <row r="92" spans="10:16" x14ac:dyDescent="0.2">
      <c r="J92" t="s">
        <v>21</v>
      </c>
    </row>
    <row r="94" spans="10:16" ht="17" thickBot="1" x14ac:dyDescent="0.25">
      <c r="J94" t="s">
        <v>22</v>
      </c>
    </row>
    <row r="95" spans="10:16" x14ac:dyDescent="0.2">
      <c r="J95" s="4" t="s">
        <v>23</v>
      </c>
      <c r="K95" s="4" t="s">
        <v>24</v>
      </c>
      <c r="L95" s="4" t="s">
        <v>25</v>
      </c>
      <c r="M95" s="4" t="s">
        <v>26</v>
      </c>
      <c r="N95" s="4" t="s">
        <v>27</v>
      </c>
    </row>
    <row r="96" spans="10:16" x14ac:dyDescent="0.2">
      <c r="J96" t="s">
        <v>28</v>
      </c>
      <c r="K96">
        <v>3</v>
      </c>
      <c r="L96">
        <v>158</v>
      </c>
      <c r="M96">
        <v>52.666666666666664</v>
      </c>
      <c r="N96">
        <v>2465.333333333333</v>
      </c>
    </row>
    <row r="97" spans="10:20" x14ac:dyDescent="0.2">
      <c r="J97" t="s">
        <v>29</v>
      </c>
      <c r="K97">
        <v>3</v>
      </c>
      <c r="L97">
        <v>43.3</v>
      </c>
      <c r="M97">
        <v>14.433333333333332</v>
      </c>
      <c r="N97">
        <v>97.263333333333378</v>
      </c>
    </row>
    <row r="98" spans="10:20" ht="17" thickBot="1" x14ac:dyDescent="0.25">
      <c r="J98" s="3" t="s">
        <v>30</v>
      </c>
      <c r="K98" s="3">
        <v>3</v>
      </c>
      <c r="L98" s="3">
        <v>74.3</v>
      </c>
      <c r="M98" s="3">
        <v>24.766666666666666</v>
      </c>
      <c r="N98" s="3">
        <v>435.1633333333333</v>
      </c>
    </row>
    <row r="101" spans="10:20" ht="17" thickBot="1" x14ac:dyDescent="0.25">
      <c r="J101" t="s">
        <v>31</v>
      </c>
    </row>
    <row r="102" spans="10:20" x14ac:dyDescent="0.2">
      <c r="J102" s="4" t="s">
        <v>32</v>
      </c>
      <c r="K102" s="4" t="s">
        <v>33</v>
      </c>
      <c r="L102" s="4" t="s">
        <v>34</v>
      </c>
      <c r="M102" s="4" t="s">
        <v>35</v>
      </c>
      <c r="N102" s="4" t="s">
        <v>36</v>
      </c>
      <c r="O102" s="4" t="s">
        <v>37</v>
      </c>
      <c r="P102" s="4" t="s">
        <v>38</v>
      </c>
    </row>
    <row r="103" spans="10:20" x14ac:dyDescent="0.2">
      <c r="J103" t="s">
        <v>39</v>
      </c>
      <c r="K103">
        <v>2346.9755555555557</v>
      </c>
      <c r="L103">
        <v>2</v>
      </c>
      <c r="M103">
        <v>1173.4877777777779</v>
      </c>
      <c r="N103">
        <v>1.1743646367065188</v>
      </c>
      <c r="O103">
        <v>0.37118687919656379</v>
      </c>
      <c r="P103">
        <v>5.1432528497847176</v>
      </c>
    </row>
    <row r="104" spans="10:20" x14ac:dyDescent="0.2">
      <c r="J104" t="s">
        <v>40</v>
      </c>
      <c r="K104">
        <v>5995.5199999999995</v>
      </c>
      <c r="L104">
        <v>6</v>
      </c>
      <c r="M104">
        <v>999.25333333333322</v>
      </c>
    </row>
    <row r="106" spans="10:20" ht="17" thickBot="1" x14ac:dyDescent="0.25">
      <c r="J106" s="3" t="s">
        <v>41</v>
      </c>
      <c r="K106" s="3">
        <v>8342.4955555555553</v>
      </c>
      <c r="L106" s="3">
        <v>8</v>
      </c>
      <c r="M106" s="3"/>
      <c r="N106" s="3"/>
      <c r="O106" s="3"/>
      <c r="P106" s="3"/>
    </row>
    <row r="109" spans="10:20" x14ac:dyDescent="0.2">
      <c r="J109" t="s">
        <v>139</v>
      </c>
    </row>
    <row r="110" spans="10:20" x14ac:dyDescent="0.2">
      <c r="J110" t="s">
        <v>138</v>
      </c>
      <c r="K110" s="2">
        <v>0.55000000000000004</v>
      </c>
      <c r="L110" s="2">
        <v>55</v>
      </c>
      <c r="M110" s="2">
        <v>23</v>
      </c>
      <c r="N110">
        <v>26.183333333333334</v>
      </c>
      <c r="O110">
        <v>27.364225429076797</v>
      </c>
    </row>
    <row r="111" spans="10:20" x14ac:dyDescent="0.2">
      <c r="J111" t="s">
        <v>12</v>
      </c>
      <c r="K111" s="2">
        <v>4.3</v>
      </c>
      <c r="L111" s="2">
        <v>46</v>
      </c>
      <c r="M111" s="2">
        <v>24</v>
      </c>
      <c r="N111">
        <f>AVERAGE(K111:M111)</f>
        <v>24.766666666666666</v>
      </c>
      <c r="O111">
        <f>STDEV(K111:M111)</f>
        <v>20.860568864087416</v>
      </c>
    </row>
    <row r="112" spans="10:20" x14ac:dyDescent="0.2">
      <c r="J112" t="s">
        <v>139</v>
      </c>
      <c r="O112" t="s">
        <v>140</v>
      </c>
      <c r="T112" t="s">
        <v>141</v>
      </c>
    </row>
    <row r="113" spans="10:22" x14ac:dyDescent="0.2">
      <c r="J113" t="s">
        <v>65</v>
      </c>
      <c r="O113" t="s">
        <v>65</v>
      </c>
      <c r="T113" t="s">
        <v>65</v>
      </c>
    </row>
    <row r="114" spans="10:22" ht="17" thickBot="1" x14ac:dyDescent="0.25"/>
    <row r="115" spans="10:22" x14ac:dyDescent="0.2">
      <c r="J115" s="4"/>
      <c r="K115" s="4" t="s">
        <v>66</v>
      </c>
      <c r="L115" s="4" t="s">
        <v>67</v>
      </c>
      <c r="O115" s="4"/>
      <c r="P115" s="4" t="s">
        <v>66</v>
      </c>
      <c r="Q115" s="4" t="s">
        <v>67</v>
      </c>
      <c r="T115" s="4"/>
      <c r="U115" s="4" t="s">
        <v>66</v>
      </c>
      <c r="V115" s="4" t="s">
        <v>67</v>
      </c>
    </row>
    <row r="116" spans="10:22" x14ac:dyDescent="0.2">
      <c r="J116" t="s">
        <v>68</v>
      </c>
      <c r="K116">
        <v>26.183333333333334</v>
      </c>
      <c r="L116">
        <v>24.766666666666666</v>
      </c>
      <c r="O116" t="s">
        <v>68</v>
      </c>
      <c r="P116">
        <v>52.666666666666664</v>
      </c>
      <c r="Q116">
        <v>26.183333333333334</v>
      </c>
      <c r="T116" t="s">
        <v>68</v>
      </c>
      <c r="U116">
        <v>14.433333333333332</v>
      </c>
      <c r="V116">
        <v>26.183333333333334</v>
      </c>
    </row>
    <row r="117" spans="10:22" x14ac:dyDescent="0.2">
      <c r="J117" t="s">
        <v>27</v>
      </c>
      <c r="K117">
        <v>748.80083333333323</v>
      </c>
      <c r="L117">
        <v>435.1633333333333</v>
      </c>
      <c r="O117" t="s">
        <v>27</v>
      </c>
      <c r="P117">
        <v>2465.333333333333</v>
      </c>
      <c r="Q117">
        <v>748.80083333333323</v>
      </c>
      <c r="T117" t="s">
        <v>27</v>
      </c>
      <c r="U117">
        <v>97.263333333333378</v>
      </c>
      <c r="V117">
        <v>748.80083333333323</v>
      </c>
    </row>
    <row r="118" spans="10:22" x14ac:dyDescent="0.2">
      <c r="J118" t="s">
        <v>69</v>
      </c>
      <c r="K118">
        <v>3</v>
      </c>
      <c r="L118">
        <v>3</v>
      </c>
      <c r="O118" t="s">
        <v>69</v>
      </c>
      <c r="P118">
        <v>3</v>
      </c>
      <c r="Q118">
        <v>3</v>
      </c>
      <c r="T118" t="s">
        <v>69</v>
      </c>
      <c r="U118">
        <v>3</v>
      </c>
      <c r="V118">
        <v>3</v>
      </c>
    </row>
    <row r="119" spans="10:22" x14ac:dyDescent="0.2">
      <c r="J119" t="s">
        <v>70</v>
      </c>
      <c r="K119">
        <v>0.99761464110872355</v>
      </c>
      <c r="O119" t="s">
        <v>70</v>
      </c>
      <c r="P119">
        <v>-0.10074641222810128</v>
      </c>
      <c r="T119" t="s">
        <v>70</v>
      </c>
      <c r="U119">
        <v>0.98866644455055341</v>
      </c>
    </row>
    <row r="120" spans="10:22" x14ac:dyDescent="0.2">
      <c r="J120" t="s">
        <v>71</v>
      </c>
      <c r="K120">
        <v>0</v>
      </c>
      <c r="O120" t="s">
        <v>71</v>
      </c>
      <c r="P120">
        <v>0</v>
      </c>
      <c r="T120" t="s">
        <v>71</v>
      </c>
      <c r="U120">
        <v>0</v>
      </c>
    </row>
    <row r="121" spans="10:22" x14ac:dyDescent="0.2">
      <c r="J121" t="s">
        <v>34</v>
      </c>
      <c r="K121">
        <v>2</v>
      </c>
      <c r="O121" t="s">
        <v>34</v>
      </c>
      <c r="P121">
        <v>2</v>
      </c>
      <c r="T121" t="s">
        <v>34</v>
      </c>
      <c r="U121">
        <v>2</v>
      </c>
    </row>
    <row r="122" spans="10:22" x14ac:dyDescent="0.2">
      <c r="J122" t="s">
        <v>72</v>
      </c>
      <c r="K122">
        <v>0.36569711815989042</v>
      </c>
      <c r="O122" t="s">
        <v>72</v>
      </c>
      <c r="P122">
        <v>0.77669625266303599</v>
      </c>
      <c r="T122" t="s">
        <v>72</v>
      </c>
      <c r="U122">
        <v>-1.1513753223977858</v>
      </c>
    </row>
    <row r="123" spans="10:22" x14ac:dyDescent="0.2">
      <c r="J123" t="s">
        <v>73</v>
      </c>
      <c r="K123">
        <v>0.37482391495848877</v>
      </c>
      <c r="O123" t="s">
        <v>73</v>
      </c>
      <c r="P123">
        <v>0.25930742898116077</v>
      </c>
      <c r="T123" t="s">
        <v>73</v>
      </c>
      <c r="U123">
        <v>0.18431956769805025</v>
      </c>
    </row>
    <row r="124" spans="10:22" x14ac:dyDescent="0.2">
      <c r="J124" t="s">
        <v>74</v>
      </c>
      <c r="K124">
        <v>2.9199855803537269</v>
      </c>
      <c r="O124" t="s">
        <v>74</v>
      </c>
      <c r="P124">
        <v>2.9199855803537269</v>
      </c>
      <c r="T124" t="s">
        <v>74</v>
      </c>
      <c r="U124">
        <v>2.9199855803537269</v>
      </c>
    </row>
    <row r="125" spans="10:22" x14ac:dyDescent="0.2">
      <c r="J125" t="s">
        <v>75</v>
      </c>
      <c r="K125">
        <v>0.74964782991697754</v>
      </c>
      <c r="O125" t="s">
        <v>75</v>
      </c>
      <c r="P125">
        <v>0.51861485796232154</v>
      </c>
      <c r="T125" t="s">
        <v>75</v>
      </c>
      <c r="U125">
        <v>0.36863913539610049</v>
      </c>
    </row>
    <row r="126" spans="10:22" ht="17" thickBot="1" x14ac:dyDescent="0.25">
      <c r="J126" s="3" t="s">
        <v>76</v>
      </c>
      <c r="K126" s="3">
        <v>4.3026527297494637</v>
      </c>
      <c r="L126" s="3"/>
      <c r="O126" s="3" t="s">
        <v>76</v>
      </c>
      <c r="P126" s="3">
        <v>4.3026527297494637</v>
      </c>
      <c r="Q126" s="3"/>
      <c r="T126" s="3" t="s">
        <v>76</v>
      </c>
      <c r="U126" s="3">
        <v>4.3026527297494637</v>
      </c>
      <c r="V126" s="3"/>
    </row>
    <row r="129" spans="10:14" x14ac:dyDescent="0.2">
      <c r="J129" t="s">
        <v>136</v>
      </c>
    </row>
    <row r="130" spans="10:14" x14ac:dyDescent="0.2">
      <c r="K130" t="s">
        <v>18</v>
      </c>
      <c r="L130" t="s">
        <v>19</v>
      </c>
      <c r="M130" t="s">
        <v>20</v>
      </c>
    </row>
    <row r="131" spans="10:14" x14ac:dyDescent="0.2">
      <c r="J131" t="s">
        <v>10</v>
      </c>
      <c r="K131" s="2">
        <v>24</v>
      </c>
      <c r="L131" s="2">
        <v>24</v>
      </c>
      <c r="M131" s="2">
        <v>110</v>
      </c>
    </row>
    <row r="132" spans="10:14" x14ac:dyDescent="0.2">
      <c r="J132" t="s">
        <v>11</v>
      </c>
      <c r="K132" s="2">
        <v>4.3</v>
      </c>
      <c r="L132" s="2">
        <v>24</v>
      </c>
      <c r="M132" s="2">
        <v>15</v>
      </c>
    </row>
    <row r="133" spans="10:14" x14ac:dyDescent="0.2">
      <c r="J133" t="s">
        <v>12</v>
      </c>
      <c r="K133" s="2">
        <v>4.3</v>
      </c>
      <c r="L133" s="2">
        <v>46</v>
      </c>
      <c r="M133" s="2">
        <v>24</v>
      </c>
    </row>
    <row r="134" spans="10:14" x14ac:dyDescent="0.2">
      <c r="J134" t="s">
        <v>138</v>
      </c>
      <c r="K134" s="2">
        <v>0.55000000000000004</v>
      </c>
      <c r="L134" s="2">
        <v>55</v>
      </c>
      <c r="M134" s="2">
        <v>23</v>
      </c>
    </row>
    <row r="136" spans="10:14" x14ac:dyDescent="0.2">
      <c r="J136" t="s">
        <v>21</v>
      </c>
    </row>
    <row r="138" spans="10:14" ht="17" thickBot="1" x14ac:dyDescent="0.25">
      <c r="J138" t="s">
        <v>22</v>
      </c>
    </row>
    <row r="139" spans="10:14" x14ac:dyDescent="0.2">
      <c r="J139" s="4" t="s">
        <v>23</v>
      </c>
      <c r="K139" s="4" t="s">
        <v>24</v>
      </c>
      <c r="L139" s="4" t="s">
        <v>25</v>
      </c>
      <c r="M139" s="4" t="s">
        <v>26</v>
      </c>
      <c r="N139" s="4" t="s">
        <v>27</v>
      </c>
    </row>
    <row r="140" spans="10:14" x14ac:dyDescent="0.2">
      <c r="J140" t="s">
        <v>28</v>
      </c>
      <c r="K140">
        <v>3</v>
      </c>
      <c r="L140">
        <v>158</v>
      </c>
      <c r="M140">
        <v>52.666666666666664</v>
      </c>
      <c r="N140">
        <v>2465.333333333333</v>
      </c>
    </row>
    <row r="141" spans="10:14" x14ac:dyDescent="0.2">
      <c r="J141" t="s">
        <v>29</v>
      </c>
      <c r="K141">
        <v>3</v>
      </c>
      <c r="L141">
        <v>43.3</v>
      </c>
      <c r="M141">
        <v>14.433333333333332</v>
      </c>
      <c r="N141">
        <v>97.263333333333378</v>
      </c>
    </row>
    <row r="142" spans="10:14" x14ac:dyDescent="0.2">
      <c r="J142" t="s">
        <v>30</v>
      </c>
      <c r="K142">
        <v>3</v>
      </c>
      <c r="L142">
        <v>74.3</v>
      </c>
      <c r="M142">
        <v>24.766666666666666</v>
      </c>
      <c r="N142">
        <v>435.1633333333333</v>
      </c>
    </row>
    <row r="143" spans="10:14" ht="17" thickBot="1" x14ac:dyDescent="0.25">
      <c r="J143" s="3" t="s">
        <v>137</v>
      </c>
      <c r="K143" s="3">
        <v>3</v>
      </c>
      <c r="L143" s="3">
        <v>78.55</v>
      </c>
      <c r="M143" s="3">
        <v>26.183333333333334</v>
      </c>
      <c r="N143" s="3">
        <v>748.80083333333323</v>
      </c>
    </row>
    <row r="146" spans="10:16" ht="17" thickBot="1" x14ac:dyDescent="0.25">
      <c r="J146" t="s">
        <v>31</v>
      </c>
    </row>
    <row r="147" spans="10:16" x14ac:dyDescent="0.2">
      <c r="J147" s="4" t="s">
        <v>32</v>
      </c>
      <c r="K147" s="4" t="s">
        <v>33</v>
      </c>
      <c r="L147" s="4" t="s">
        <v>34</v>
      </c>
      <c r="M147" s="4" t="s">
        <v>35</v>
      </c>
      <c r="N147" s="4" t="s">
        <v>36</v>
      </c>
      <c r="O147" s="4" t="s">
        <v>37</v>
      </c>
      <c r="P147" s="4" t="s">
        <v>38</v>
      </c>
    </row>
    <row r="148" spans="10:16" x14ac:dyDescent="0.2">
      <c r="J148" t="s">
        <v>39</v>
      </c>
      <c r="K148">
        <v>2391.3089583333349</v>
      </c>
      <c r="L148">
        <v>3</v>
      </c>
      <c r="M148">
        <v>797.10298611111159</v>
      </c>
      <c r="N148">
        <v>0.85102366844733734</v>
      </c>
      <c r="O148">
        <v>0.50407946636612389</v>
      </c>
      <c r="P148">
        <v>4.0661805513511613</v>
      </c>
    </row>
    <row r="149" spans="10:16" x14ac:dyDescent="0.2">
      <c r="J149" t="s">
        <v>40</v>
      </c>
      <c r="K149">
        <v>7493.121666666666</v>
      </c>
      <c r="L149">
        <v>8</v>
      </c>
      <c r="M149">
        <v>936.64020833333325</v>
      </c>
    </row>
    <row r="151" spans="10:16" ht="17" thickBot="1" x14ac:dyDescent="0.25">
      <c r="J151" s="3" t="s">
        <v>41</v>
      </c>
      <c r="K151" s="3">
        <v>9884.4306250000009</v>
      </c>
      <c r="L151" s="3">
        <v>11</v>
      </c>
      <c r="M151" s="3"/>
      <c r="N151" s="3"/>
      <c r="O151" s="3"/>
      <c r="P151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7F6B-987D-0D4C-99AE-E6D67A4E0376}">
  <dimension ref="A1:AH96"/>
  <sheetViews>
    <sheetView workbookViewId="0">
      <selection activeCell="C72" sqref="C72:E74"/>
    </sheetView>
  </sheetViews>
  <sheetFormatPr baseColWidth="10" defaultRowHeight="16" x14ac:dyDescent="0.2"/>
  <sheetData>
    <row r="1" spans="1:34" x14ac:dyDescent="0.2">
      <c r="A1" t="s">
        <v>83</v>
      </c>
    </row>
    <row r="2" spans="1:34" x14ac:dyDescent="0.2">
      <c r="A2" s="1" t="s">
        <v>1</v>
      </c>
      <c r="B2" s="1"/>
      <c r="C2" s="1"/>
      <c r="D2" s="1" t="s">
        <v>5</v>
      </c>
      <c r="E2" s="1"/>
      <c r="F2" s="1"/>
      <c r="G2" s="1"/>
      <c r="J2" s="7" t="s">
        <v>51</v>
      </c>
      <c r="K2" s="2"/>
      <c r="L2" s="2"/>
      <c r="M2" s="2" t="s">
        <v>96</v>
      </c>
      <c r="N2" s="2"/>
      <c r="O2" s="2"/>
      <c r="P2" s="2"/>
      <c r="S2" s="7" t="s">
        <v>50</v>
      </c>
      <c r="T2" s="2"/>
      <c r="U2" s="2"/>
      <c r="V2" s="2" t="s">
        <v>96</v>
      </c>
      <c r="W2" s="2"/>
      <c r="X2" s="2"/>
      <c r="Y2" s="2"/>
      <c r="AB2" s="7" t="s">
        <v>91</v>
      </c>
      <c r="AC2" s="2"/>
      <c r="AD2" s="2"/>
      <c r="AE2" s="2" t="s">
        <v>13</v>
      </c>
      <c r="AF2" s="2"/>
      <c r="AG2" s="2"/>
      <c r="AH2" s="2"/>
    </row>
    <row r="3" spans="1:34" x14ac:dyDescent="0.2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S3" s="2"/>
      <c r="T3" s="2" t="s">
        <v>2</v>
      </c>
      <c r="U3" s="2" t="s">
        <v>3</v>
      </c>
      <c r="V3" s="2" t="s">
        <v>4</v>
      </c>
      <c r="W3" s="2" t="s">
        <v>6</v>
      </c>
      <c r="X3" s="2" t="s">
        <v>7</v>
      </c>
      <c r="Y3" s="2" t="s">
        <v>9</v>
      </c>
      <c r="AB3" s="2"/>
      <c r="AC3" s="2" t="s">
        <v>2</v>
      </c>
      <c r="AD3" s="2" t="s">
        <v>3</v>
      </c>
      <c r="AE3" s="2" t="s">
        <v>4</v>
      </c>
      <c r="AF3" s="2" t="s">
        <v>6</v>
      </c>
      <c r="AG3" s="2" t="s">
        <v>7</v>
      </c>
      <c r="AH3" s="2" t="s">
        <v>9</v>
      </c>
    </row>
    <row r="4" spans="1:34" x14ac:dyDescent="0.2">
      <c r="A4" s="1" t="s">
        <v>84</v>
      </c>
      <c r="B4" s="1">
        <v>1</v>
      </c>
      <c r="C4" s="1" t="s">
        <v>10</v>
      </c>
      <c r="D4" s="1">
        <v>3</v>
      </c>
      <c r="E4" s="1">
        <v>2</v>
      </c>
      <c r="F4" s="1">
        <v>1</v>
      </c>
      <c r="G4" s="1">
        <v>15</v>
      </c>
      <c r="J4" s="2" t="s">
        <v>84</v>
      </c>
      <c r="K4" s="2">
        <v>1</v>
      </c>
      <c r="L4" s="2" t="s">
        <v>10</v>
      </c>
      <c r="M4" s="2">
        <v>3</v>
      </c>
      <c r="N4" s="2">
        <v>2</v>
      </c>
      <c r="O4" s="2">
        <v>1</v>
      </c>
      <c r="P4" s="2">
        <v>15</v>
      </c>
      <c r="S4" s="2" t="s">
        <v>84</v>
      </c>
      <c r="T4" s="2">
        <v>1</v>
      </c>
      <c r="U4" s="2" t="s">
        <v>10</v>
      </c>
      <c r="V4" s="11" t="s">
        <v>98</v>
      </c>
      <c r="W4" s="11" t="s">
        <v>98</v>
      </c>
      <c r="X4" s="11" t="s">
        <v>98</v>
      </c>
      <c r="Y4" s="2"/>
      <c r="AB4" s="2" t="s">
        <v>84</v>
      </c>
      <c r="AC4" s="2">
        <v>1</v>
      </c>
      <c r="AD4" s="2" t="s">
        <v>10</v>
      </c>
      <c r="AE4" s="2">
        <v>3</v>
      </c>
      <c r="AF4" s="2">
        <v>3</v>
      </c>
      <c r="AG4" s="2">
        <v>3</v>
      </c>
      <c r="AH4" s="2">
        <v>110</v>
      </c>
    </row>
    <row r="5" spans="1:34" x14ac:dyDescent="0.2">
      <c r="A5" s="1" t="s">
        <v>84</v>
      </c>
      <c r="B5" s="1">
        <v>1</v>
      </c>
      <c r="C5" s="1" t="s">
        <v>11</v>
      </c>
      <c r="D5" s="1">
        <v>3</v>
      </c>
      <c r="E5" s="1">
        <v>3</v>
      </c>
      <c r="F5" s="1">
        <v>1</v>
      </c>
      <c r="G5" s="1">
        <v>46</v>
      </c>
      <c r="J5" s="2" t="s">
        <v>84</v>
      </c>
      <c r="K5" s="2">
        <v>1</v>
      </c>
      <c r="L5" s="2" t="s">
        <v>11</v>
      </c>
      <c r="M5" s="2">
        <v>3</v>
      </c>
      <c r="N5" s="2">
        <v>3</v>
      </c>
      <c r="O5" s="2">
        <v>1</v>
      </c>
      <c r="P5" s="2">
        <v>46</v>
      </c>
      <c r="S5" s="2" t="s">
        <v>84</v>
      </c>
      <c r="T5" s="2">
        <v>1</v>
      </c>
      <c r="U5" s="2" t="s">
        <v>11</v>
      </c>
      <c r="V5" s="11" t="s">
        <v>98</v>
      </c>
      <c r="W5" s="11" t="s">
        <v>98</v>
      </c>
      <c r="X5" s="11" t="s">
        <v>98</v>
      </c>
      <c r="Y5" s="2"/>
      <c r="AB5" s="2" t="s">
        <v>84</v>
      </c>
      <c r="AC5" s="2">
        <v>1</v>
      </c>
      <c r="AD5" s="2" t="s">
        <v>11</v>
      </c>
      <c r="AE5" s="2">
        <v>3</v>
      </c>
      <c r="AF5" s="2">
        <v>3</v>
      </c>
      <c r="AG5" s="2">
        <v>3</v>
      </c>
      <c r="AH5" s="2">
        <v>110</v>
      </c>
    </row>
    <row r="6" spans="1:34" x14ac:dyDescent="0.2">
      <c r="A6" s="1" t="s">
        <v>84</v>
      </c>
      <c r="B6" s="1">
        <v>1</v>
      </c>
      <c r="C6" s="1" t="s">
        <v>12</v>
      </c>
      <c r="D6" s="1">
        <v>3</v>
      </c>
      <c r="E6" s="1">
        <v>2</v>
      </c>
      <c r="F6" s="1">
        <v>0</v>
      </c>
      <c r="G6" s="1">
        <v>9.3000000000000007</v>
      </c>
      <c r="J6" s="2" t="s">
        <v>84</v>
      </c>
      <c r="K6" s="2">
        <v>1</v>
      </c>
      <c r="L6" s="2" t="s">
        <v>12</v>
      </c>
      <c r="M6" s="2">
        <v>3</v>
      </c>
      <c r="N6" s="2">
        <v>2</v>
      </c>
      <c r="O6" s="2">
        <v>0</v>
      </c>
      <c r="P6" s="2">
        <v>9.3000000000000007</v>
      </c>
      <c r="S6" s="2" t="s">
        <v>84</v>
      </c>
      <c r="T6" s="2">
        <v>1</v>
      </c>
      <c r="U6" s="2" t="s">
        <v>12</v>
      </c>
      <c r="V6" s="11" t="s">
        <v>98</v>
      </c>
      <c r="W6" s="11" t="s">
        <v>98</v>
      </c>
      <c r="X6" s="11" t="s">
        <v>98</v>
      </c>
      <c r="Y6" s="2"/>
      <c r="AB6" s="2" t="s">
        <v>84</v>
      </c>
      <c r="AC6" s="2">
        <v>1</v>
      </c>
      <c r="AD6" s="2" t="s">
        <v>12</v>
      </c>
      <c r="AE6" s="2">
        <v>3</v>
      </c>
      <c r="AF6" s="2">
        <v>3</v>
      </c>
      <c r="AG6" s="2">
        <v>3</v>
      </c>
      <c r="AH6" s="2">
        <v>110</v>
      </c>
    </row>
    <row r="7" spans="1:34" x14ac:dyDescent="0.2">
      <c r="A7" s="1" t="s">
        <v>84</v>
      </c>
      <c r="B7" s="1">
        <v>2</v>
      </c>
      <c r="C7" s="1" t="s">
        <v>10</v>
      </c>
      <c r="D7" s="1">
        <v>3</v>
      </c>
      <c r="E7" s="1">
        <v>0</v>
      </c>
      <c r="F7" s="1">
        <v>0</v>
      </c>
      <c r="G7" s="1">
        <v>2.2999999999999998</v>
      </c>
      <c r="J7" s="2" t="s">
        <v>84</v>
      </c>
      <c r="K7" s="2">
        <v>2</v>
      </c>
      <c r="L7" s="2" t="s">
        <v>10</v>
      </c>
      <c r="M7" s="2">
        <v>3</v>
      </c>
      <c r="N7" s="2">
        <v>0</v>
      </c>
      <c r="O7" s="2">
        <v>0</v>
      </c>
      <c r="P7" s="2">
        <v>2.2999999999999998</v>
      </c>
      <c r="S7" s="2" t="s">
        <v>84</v>
      </c>
      <c r="T7" s="2">
        <v>2</v>
      </c>
      <c r="U7" s="2" t="s">
        <v>10</v>
      </c>
      <c r="V7" s="11" t="s">
        <v>98</v>
      </c>
      <c r="W7" s="11" t="s">
        <v>98</v>
      </c>
      <c r="X7" s="11" t="s">
        <v>98</v>
      </c>
      <c r="Y7" s="2"/>
      <c r="AB7" s="2" t="s">
        <v>84</v>
      </c>
      <c r="AC7" s="2">
        <v>2</v>
      </c>
      <c r="AD7" s="2" t="s">
        <v>10</v>
      </c>
      <c r="AE7" s="2">
        <v>3</v>
      </c>
      <c r="AF7" s="2">
        <v>3</v>
      </c>
      <c r="AG7" s="2">
        <v>3</v>
      </c>
      <c r="AH7" s="2">
        <v>110</v>
      </c>
    </row>
    <row r="8" spans="1:34" x14ac:dyDescent="0.2">
      <c r="A8" s="1" t="s">
        <v>84</v>
      </c>
      <c r="B8" s="1">
        <v>2</v>
      </c>
      <c r="C8" s="1" t="s">
        <v>11</v>
      </c>
      <c r="D8" s="1">
        <v>3</v>
      </c>
      <c r="E8" s="1">
        <v>1</v>
      </c>
      <c r="F8" s="1">
        <v>0</v>
      </c>
      <c r="G8" s="1">
        <v>4.3</v>
      </c>
      <c r="J8" s="2" t="s">
        <v>84</v>
      </c>
      <c r="K8" s="2">
        <v>2</v>
      </c>
      <c r="L8" s="2" t="s">
        <v>11</v>
      </c>
      <c r="M8" s="2">
        <v>3</v>
      </c>
      <c r="N8" s="2">
        <v>1</v>
      </c>
      <c r="O8" s="2">
        <v>0</v>
      </c>
      <c r="P8" s="2">
        <v>4.3</v>
      </c>
      <c r="S8" s="2" t="s">
        <v>84</v>
      </c>
      <c r="T8" s="2">
        <v>2</v>
      </c>
      <c r="U8" s="2" t="s">
        <v>11</v>
      </c>
      <c r="V8" s="11" t="s">
        <v>98</v>
      </c>
      <c r="W8" s="11" t="s">
        <v>98</v>
      </c>
      <c r="X8" s="11" t="s">
        <v>98</v>
      </c>
      <c r="Y8" s="2"/>
      <c r="AB8" s="2" t="s">
        <v>84</v>
      </c>
      <c r="AC8" s="2">
        <v>2</v>
      </c>
      <c r="AD8" s="2" t="s">
        <v>11</v>
      </c>
      <c r="AE8" s="2">
        <v>3</v>
      </c>
      <c r="AF8" s="2">
        <v>3</v>
      </c>
      <c r="AG8" s="2">
        <v>3</v>
      </c>
      <c r="AH8" s="2">
        <v>110</v>
      </c>
    </row>
    <row r="9" spans="1:34" x14ac:dyDescent="0.2">
      <c r="A9" s="1" t="s">
        <v>84</v>
      </c>
      <c r="B9" s="1">
        <v>2</v>
      </c>
      <c r="C9" s="1" t="s">
        <v>12</v>
      </c>
      <c r="D9" s="1">
        <v>3</v>
      </c>
      <c r="E9" s="1">
        <v>3</v>
      </c>
      <c r="F9" s="1">
        <v>0</v>
      </c>
      <c r="G9" s="1">
        <v>24</v>
      </c>
      <c r="J9" s="2" t="s">
        <v>84</v>
      </c>
      <c r="K9" s="2">
        <v>2</v>
      </c>
      <c r="L9" s="2" t="s">
        <v>12</v>
      </c>
      <c r="M9" s="2">
        <v>3</v>
      </c>
      <c r="N9" s="2">
        <v>3</v>
      </c>
      <c r="O9" s="2">
        <v>0</v>
      </c>
      <c r="P9" s="2">
        <v>24</v>
      </c>
      <c r="S9" s="2" t="s">
        <v>84</v>
      </c>
      <c r="T9" s="2">
        <v>2</v>
      </c>
      <c r="U9" s="2" t="s">
        <v>12</v>
      </c>
      <c r="V9" s="11" t="s">
        <v>98</v>
      </c>
      <c r="W9" s="11" t="s">
        <v>98</v>
      </c>
      <c r="X9" s="11" t="s">
        <v>98</v>
      </c>
      <c r="Y9" s="2"/>
      <c r="AB9" s="2" t="s">
        <v>84</v>
      </c>
      <c r="AC9" s="2">
        <v>2</v>
      </c>
      <c r="AD9" s="2" t="s">
        <v>12</v>
      </c>
      <c r="AE9" s="2">
        <v>3</v>
      </c>
      <c r="AF9" s="2">
        <v>3</v>
      </c>
      <c r="AG9" s="2">
        <v>3</v>
      </c>
      <c r="AH9" s="2">
        <v>110</v>
      </c>
    </row>
    <row r="10" spans="1:34" x14ac:dyDescent="0.2">
      <c r="A10" s="1" t="s">
        <v>84</v>
      </c>
      <c r="B10" s="1">
        <v>3</v>
      </c>
      <c r="C10" s="1" t="s">
        <v>10</v>
      </c>
      <c r="D10" s="1">
        <v>3</v>
      </c>
      <c r="E10" s="1">
        <v>2</v>
      </c>
      <c r="F10" s="1">
        <v>0</v>
      </c>
      <c r="G10" s="1">
        <v>9.3000000000000007</v>
      </c>
      <c r="J10" s="2" t="s">
        <v>84</v>
      </c>
      <c r="K10" s="2">
        <v>3</v>
      </c>
      <c r="L10" s="2" t="s">
        <v>10</v>
      </c>
      <c r="M10" s="2">
        <v>3</v>
      </c>
      <c r="N10" s="2">
        <v>2</v>
      </c>
      <c r="O10" s="2">
        <v>0</v>
      </c>
      <c r="P10" s="2">
        <v>9.3000000000000007</v>
      </c>
      <c r="S10" s="2" t="s">
        <v>84</v>
      </c>
      <c r="T10" s="2">
        <v>3</v>
      </c>
      <c r="U10" s="2" t="s">
        <v>10</v>
      </c>
      <c r="V10" s="11" t="s">
        <v>98</v>
      </c>
      <c r="W10" s="11" t="s">
        <v>98</v>
      </c>
      <c r="X10" s="11" t="s">
        <v>98</v>
      </c>
      <c r="Y10" s="2"/>
      <c r="AB10" s="2" t="s">
        <v>84</v>
      </c>
      <c r="AC10" s="2">
        <v>3</v>
      </c>
      <c r="AD10" s="2" t="s">
        <v>10</v>
      </c>
      <c r="AE10" s="2">
        <v>3</v>
      </c>
      <c r="AF10" s="2">
        <v>3</v>
      </c>
      <c r="AG10" s="2">
        <v>3</v>
      </c>
      <c r="AH10" s="2">
        <v>110</v>
      </c>
    </row>
    <row r="11" spans="1:34" x14ac:dyDescent="0.2">
      <c r="A11" s="1" t="s">
        <v>84</v>
      </c>
      <c r="B11" s="1">
        <v>3</v>
      </c>
      <c r="C11" s="1" t="s">
        <v>11</v>
      </c>
      <c r="D11" s="1">
        <v>3</v>
      </c>
      <c r="E11" s="1">
        <v>1</v>
      </c>
      <c r="F11" s="1">
        <v>0</v>
      </c>
      <c r="G11" s="1">
        <v>4.3</v>
      </c>
      <c r="J11" s="2" t="s">
        <v>84</v>
      </c>
      <c r="K11" s="2">
        <v>3</v>
      </c>
      <c r="L11" s="2" t="s">
        <v>11</v>
      </c>
      <c r="M11" s="2">
        <v>3</v>
      </c>
      <c r="N11" s="2">
        <v>1</v>
      </c>
      <c r="O11" s="2">
        <v>0</v>
      </c>
      <c r="P11" s="2">
        <v>4.3</v>
      </c>
      <c r="S11" s="2" t="s">
        <v>84</v>
      </c>
      <c r="T11" s="2">
        <v>3</v>
      </c>
      <c r="U11" s="2" t="s">
        <v>11</v>
      </c>
      <c r="V11" s="11" t="s">
        <v>98</v>
      </c>
      <c r="W11" s="11" t="s">
        <v>98</v>
      </c>
      <c r="X11" s="11" t="s">
        <v>98</v>
      </c>
      <c r="Y11" s="2"/>
      <c r="AB11" s="2" t="s">
        <v>84</v>
      </c>
      <c r="AC11" s="2">
        <v>3</v>
      </c>
      <c r="AD11" s="2" t="s">
        <v>11</v>
      </c>
      <c r="AE11" s="2">
        <v>3</v>
      </c>
      <c r="AF11" s="2">
        <v>3</v>
      </c>
      <c r="AG11" s="2">
        <v>3</v>
      </c>
      <c r="AH11" s="2">
        <v>110</v>
      </c>
    </row>
    <row r="12" spans="1:34" x14ac:dyDescent="0.2">
      <c r="A12" s="1" t="s">
        <v>84</v>
      </c>
      <c r="B12" s="1">
        <v>3</v>
      </c>
      <c r="C12" s="1" t="s">
        <v>12</v>
      </c>
      <c r="D12" s="1">
        <v>3</v>
      </c>
      <c r="E12" s="1">
        <v>1</v>
      </c>
      <c r="F12" s="1">
        <v>0</v>
      </c>
      <c r="G12" s="1">
        <v>4.3</v>
      </c>
      <c r="J12" s="2" t="s">
        <v>84</v>
      </c>
      <c r="K12" s="2">
        <v>3</v>
      </c>
      <c r="L12" s="2" t="s">
        <v>12</v>
      </c>
      <c r="M12" s="2">
        <v>3</v>
      </c>
      <c r="N12" s="2">
        <v>1</v>
      </c>
      <c r="O12" s="2">
        <v>0</v>
      </c>
      <c r="P12" s="2">
        <v>4.3</v>
      </c>
      <c r="S12" s="2" t="s">
        <v>84</v>
      </c>
      <c r="T12" s="2">
        <v>3</v>
      </c>
      <c r="U12" s="2" t="s">
        <v>12</v>
      </c>
      <c r="V12" s="11" t="s">
        <v>98</v>
      </c>
      <c r="W12" s="11" t="s">
        <v>98</v>
      </c>
      <c r="X12" s="11" t="s">
        <v>98</v>
      </c>
      <c r="Y12" s="2"/>
      <c r="AB12" s="2" t="s">
        <v>84</v>
      </c>
      <c r="AC12" s="2">
        <v>3</v>
      </c>
      <c r="AD12" s="2" t="s">
        <v>12</v>
      </c>
      <c r="AE12" s="2">
        <v>3</v>
      </c>
      <c r="AF12" s="2">
        <v>3</v>
      </c>
      <c r="AG12" s="2">
        <v>3</v>
      </c>
      <c r="AH12" s="2">
        <v>110</v>
      </c>
    </row>
    <row r="13" spans="1:34" x14ac:dyDescent="0.2">
      <c r="J13" s="2"/>
      <c r="K13" s="2"/>
      <c r="L13" s="2"/>
      <c r="M13" s="2"/>
      <c r="N13" s="2"/>
      <c r="O13" s="2"/>
      <c r="P13" s="2"/>
      <c r="S13" s="2"/>
      <c r="T13" s="2"/>
      <c r="U13" s="2"/>
      <c r="V13" s="2"/>
      <c r="W13" s="2"/>
      <c r="X13" s="2"/>
      <c r="Y13" s="2"/>
      <c r="AB13" s="2"/>
      <c r="AC13" s="2"/>
      <c r="AD13" s="2"/>
      <c r="AE13" s="2"/>
      <c r="AF13" s="2"/>
      <c r="AG13" s="2"/>
      <c r="AH13" s="2"/>
    </row>
    <row r="14" spans="1:34" x14ac:dyDescent="0.2">
      <c r="J14" s="2"/>
      <c r="K14" s="2"/>
      <c r="L14" s="2"/>
      <c r="M14" s="2"/>
      <c r="N14" s="2"/>
      <c r="O14" s="2"/>
      <c r="P14" s="2"/>
      <c r="S14" s="2"/>
      <c r="T14" s="2"/>
      <c r="U14" s="2"/>
      <c r="V14" s="2"/>
      <c r="W14" s="2"/>
      <c r="X14" s="2"/>
      <c r="Y14" s="2"/>
      <c r="AB14" s="2"/>
      <c r="AC14" s="2"/>
      <c r="AD14" s="2"/>
      <c r="AE14" s="2"/>
      <c r="AF14" s="2"/>
      <c r="AG14" s="2"/>
      <c r="AH14" s="2"/>
    </row>
    <row r="15" spans="1:34" x14ac:dyDescent="0.2">
      <c r="A15" s="1" t="s">
        <v>1</v>
      </c>
      <c r="B15" s="1"/>
      <c r="C15" s="1"/>
      <c r="D15" s="1" t="s">
        <v>5</v>
      </c>
      <c r="E15" s="1"/>
      <c r="F15" s="1"/>
      <c r="G15" s="1"/>
      <c r="J15" s="7" t="s">
        <v>51</v>
      </c>
      <c r="K15" s="2"/>
      <c r="L15" s="2"/>
      <c r="M15" s="2" t="s">
        <v>13</v>
      </c>
      <c r="N15" s="2"/>
      <c r="O15" s="2"/>
      <c r="P15" s="2"/>
      <c r="S15" s="7" t="s">
        <v>50</v>
      </c>
      <c r="T15" s="2"/>
      <c r="U15" s="2"/>
      <c r="V15" s="2" t="s">
        <v>13</v>
      </c>
      <c r="W15" s="2"/>
      <c r="X15" s="2"/>
      <c r="Y15" s="2"/>
      <c r="AB15" s="7" t="s">
        <v>91</v>
      </c>
      <c r="AC15" s="2"/>
      <c r="AD15" s="2"/>
      <c r="AE15" s="2" t="s">
        <v>13</v>
      </c>
      <c r="AF15" s="2"/>
      <c r="AG15" s="2"/>
      <c r="AH15" s="2"/>
    </row>
    <row r="16" spans="1:34" x14ac:dyDescent="0.2">
      <c r="A16" s="1"/>
      <c r="B16" s="1" t="s">
        <v>2</v>
      </c>
      <c r="C16" s="1" t="s">
        <v>3</v>
      </c>
      <c r="D16" s="1" t="s">
        <v>4</v>
      </c>
      <c r="E16" s="1" t="s">
        <v>6</v>
      </c>
      <c r="F16" s="1" t="s">
        <v>7</v>
      </c>
      <c r="G16" s="1" t="s">
        <v>9</v>
      </c>
      <c r="J16" s="2"/>
      <c r="K16" s="2" t="s">
        <v>2</v>
      </c>
      <c r="L16" s="2" t="s">
        <v>3</v>
      </c>
      <c r="M16" s="2" t="s">
        <v>4</v>
      </c>
      <c r="N16" s="2" t="s">
        <v>6</v>
      </c>
      <c r="O16" s="2" t="s">
        <v>7</v>
      </c>
      <c r="P16" s="2" t="s">
        <v>9</v>
      </c>
      <c r="S16" s="2"/>
      <c r="T16" s="2" t="s">
        <v>2</v>
      </c>
      <c r="U16" s="2" t="s">
        <v>3</v>
      </c>
      <c r="V16" s="2" t="s">
        <v>4</v>
      </c>
      <c r="W16" s="2" t="s">
        <v>6</v>
      </c>
      <c r="X16" s="2" t="s">
        <v>7</v>
      </c>
      <c r="Y16" s="2" t="s">
        <v>9</v>
      </c>
      <c r="AB16" s="2"/>
      <c r="AC16" s="2" t="s">
        <v>2</v>
      </c>
      <c r="AD16" s="2" t="s">
        <v>3</v>
      </c>
      <c r="AE16" s="2" t="s">
        <v>4</v>
      </c>
      <c r="AF16" s="2" t="s">
        <v>6</v>
      </c>
      <c r="AG16" s="2" t="s">
        <v>7</v>
      </c>
      <c r="AH16" s="2" t="s">
        <v>9</v>
      </c>
    </row>
    <row r="17" spans="1:34" x14ac:dyDescent="0.2">
      <c r="A17" s="1" t="s">
        <v>85</v>
      </c>
      <c r="B17" s="1">
        <v>1</v>
      </c>
      <c r="C17" s="1" t="s">
        <v>10</v>
      </c>
      <c r="D17" s="1">
        <v>3</v>
      </c>
      <c r="E17" s="1">
        <v>3</v>
      </c>
      <c r="F17" s="1">
        <v>3</v>
      </c>
      <c r="G17" s="1">
        <v>110</v>
      </c>
      <c r="J17" s="2" t="s">
        <v>85</v>
      </c>
      <c r="K17" s="2">
        <v>1</v>
      </c>
      <c r="L17" s="2" t="s">
        <v>10</v>
      </c>
      <c r="M17" s="11">
        <v>3</v>
      </c>
      <c r="N17" s="11">
        <v>2</v>
      </c>
      <c r="O17" s="11">
        <v>1</v>
      </c>
      <c r="P17" s="2">
        <v>15</v>
      </c>
      <c r="S17" s="2" t="s">
        <v>85</v>
      </c>
      <c r="T17" s="2">
        <v>1</v>
      </c>
      <c r="U17" s="2" t="s">
        <v>10</v>
      </c>
      <c r="V17" s="11">
        <v>3</v>
      </c>
      <c r="W17" s="11" t="s">
        <v>99</v>
      </c>
      <c r="X17" s="11" t="s">
        <v>93</v>
      </c>
      <c r="Y17" s="2"/>
      <c r="AB17" s="2" t="s">
        <v>85</v>
      </c>
      <c r="AC17" s="2">
        <v>1</v>
      </c>
      <c r="AD17" s="2" t="s">
        <v>10</v>
      </c>
      <c r="AE17" s="2">
        <v>3</v>
      </c>
      <c r="AF17" s="2">
        <v>3</v>
      </c>
      <c r="AG17" s="2">
        <v>3</v>
      </c>
      <c r="AH17" s="2">
        <v>110</v>
      </c>
    </row>
    <row r="18" spans="1:34" x14ac:dyDescent="0.2">
      <c r="A18" s="1" t="s">
        <v>85</v>
      </c>
      <c r="B18" s="1">
        <v>1</v>
      </c>
      <c r="C18" s="1" t="s">
        <v>11</v>
      </c>
      <c r="D18" s="1">
        <v>3</v>
      </c>
      <c r="E18" s="1">
        <v>3</v>
      </c>
      <c r="F18" s="1">
        <v>3</v>
      </c>
      <c r="G18" s="1">
        <v>110</v>
      </c>
      <c r="J18" s="2" t="s">
        <v>85</v>
      </c>
      <c r="K18" s="2">
        <v>1</v>
      </c>
      <c r="L18" s="2" t="s">
        <v>11</v>
      </c>
      <c r="M18" s="11">
        <v>3</v>
      </c>
      <c r="N18" s="11" t="s">
        <v>95</v>
      </c>
      <c r="O18" s="11">
        <v>0</v>
      </c>
      <c r="P18" s="2">
        <v>2.2999999999999998</v>
      </c>
      <c r="S18" s="2" t="s">
        <v>85</v>
      </c>
      <c r="T18" s="2">
        <v>1</v>
      </c>
      <c r="U18" s="2" t="s">
        <v>11</v>
      </c>
      <c r="V18" s="11">
        <v>3</v>
      </c>
      <c r="W18" s="11" t="s">
        <v>92</v>
      </c>
      <c r="X18" s="11" t="s">
        <v>92</v>
      </c>
      <c r="Y18" s="2"/>
      <c r="AB18" s="2" t="s">
        <v>85</v>
      </c>
      <c r="AC18" s="2">
        <v>1</v>
      </c>
      <c r="AD18" s="2" t="s">
        <v>11</v>
      </c>
      <c r="AE18" s="2">
        <v>3</v>
      </c>
      <c r="AF18" s="2">
        <v>3</v>
      </c>
      <c r="AG18" s="2">
        <v>3</v>
      </c>
      <c r="AH18" s="2">
        <v>110</v>
      </c>
    </row>
    <row r="19" spans="1:34" x14ac:dyDescent="0.2">
      <c r="A19" s="1" t="s">
        <v>85</v>
      </c>
      <c r="B19" s="1">
        <v>1</v>
      </c>
      <c r="C19" s="1" t="s">
        <v>12</v>
      </c>
      <c r="D19" s="1">
        <v>3</v>
      </c>
      <c r="E19" s="1">
        <v>0</v>
      </c>
      <c r="F19" s="1">
        <v>0</v>
      </c>
      <c r="G19" s="1">
        <v>2.2999999999999998</v>
      </c>
      <c r="J19" s="2" t="s">
        <v>85</v>
      </c>
      <c r="K19" s="2">
        <v>1</v>
      </c>
      <c r="L19" s="2" t="s">
        <v>12</v>
      </c>
      <c r="M19" s="11">
        <v>3</v>
      </c>
      <c r="N19" s="11">
        <v>0</v>
      </c>
      <c r="O19" s="11">
        <v>0</v>
      </c>
      <c r="P19" s="2">
        <v>2.2999999999999998</v>
      </c>
      <c r="S19" s="2" t="s">
        <v>85</v>
      </c>
      <c r="T19" s="2">
        <v>1</v>
      </c>
      <c r="U19" s="2" t="s">
        <v>12</v>
      </c>
      <c r="V19" s="11">
        <v>3</v>
      </c>
      <c r="W19" s="11" t="s">
        <v>92</v>
      </c>
      <c r="X19" s="11" t="s">
        <v>92</v>
      </c>
      <c r="Y19" s="2"/>
      <c r="AB19" s="2" t="s">
        <v>85</v>
      </c>
      <c r="AC19" s="2">
        <v>1</v>
      </c>
      <c r="AD19" s="2" t="s">
        <v>12</v>
      </c>
      <c r="AE19" s="2">
        <v>3</v>
      </c>
      <c r="AF19" s="2">
        <v>3</v>
      </c>
      <c r="AG19" s="2">
        <v>3</v>
      </c>
      <c r="AH19" s="2">
        <v>110</v>
      </c>
    </row>
    <row r="20" spans="1:34" x14ac:dyDescent="0.2">
      <c r="A20" s="1" t="s">
        <v>85</v>
      </c>
      <c r="B20" s="1">
        <v>2</v>
      </c>
      <c r="C20" s="1" t="s">
        <v>10</v>
      </c>
      <c r="D20" s="10">
        <v>3</v>
      </c>
      <c r="E20" s="10">
        <v>3</v>
      </c>
      <c r="F20" s="10">
        <v>3</v>
      </c>
      <c r="G20" s="1">
        <v>110</v>
      </c>
      <c r="J20" s="2" t="s">
        <v>85</v>
      </c>
      <c r="K20" s="2">
        <v>2</v>
      </c>
      <c r="L20" s="2" t="s">
        <v>10</v>
      </c>
      <c r="M20" s="11">
        <v>3</v>
      </c>
      <c r="N20" s="11" t="s">
        <v>97</v>
      </c>
      <c r="O20" s="11">
        <v>0</v>
      </c>
      <c r="P20" s="2">
        <v>4.3</v>
      </c>
      <c r="S20" s="2" t="s">
        <v>85</v>
      </c>
      <c r="T20" s="2">
        <v>2</v>
      </c>
      <c r="U20" s="2" t="s">
        <v>10</v>
      </c>
      <c r="V20" s="11">
        <v>3</v>
      </c>
      <c r="W20" s="11" t="s">
        <v>93</v>
      </c>
      <c r="X20" s="11" t="s">
        <v>92</v>
      </c>
      <c r="Y20" s="2"/>
      <c r="AB20" s="2" t="s">
        <v>85</v>
      </c>
      <c r="AC20" s="2">
        <v>2</v>
      </c>
      <c r="AD20" s="2" t="s">
        <v>10</v>
      </c>
      <c r="AE20" s="2">
        <v>3</v>
      </c>
      <c r="AF20" s="2">
        <v>3</v>
      </c>
      <c r="AG20" s="2">
        <v>3</v>
      </c>
      <c r="AH20" s="2">
        <v>110</v>
      </c>
    </row>
    <row r="21" spans="1:34" x14ac:dyDescent="0.2">
      <c r="A21" s="1" t="s">
        <v>85</v>
      </c>
      <c r="B21" s="1">
        <v>2</v>
      </c>
      <c r="C21" s="1" t="s">
        <v>11</v>
      </c>
      <c r="D21" s="10">
        <v>3</v>
      </c>
      <c r="E21" s="10">
        <v>3</v>
      </c>
      <c r="F21" s="10">
        <v>2</v>
      </c>
      <c r="G21" s="1">
        <v>110</v>
      </c>
      <c r="J21" s="2" t="s">
        <v>85</v>
      </c>
      <c r="K21" s="2">
        <v>2</v>
      </c>
      <c r="L21" s="2" t="s">
        <v>11</v>
      </c>
      <c r="M21" s="11">
        <v>3</v>
      </c>
      <c r="N21" s="11" t="s">
        <v>94</v>
      </c>
      <c r="O21" s="11">
        <v>0</v>
      </c>
      <c r="P21" s="2">
        <v>2.2999999999999998</v>
      </c>
      <c r="S21" s="2" t="s">
        <v>85</v>
      </c>
      <c r="T21" s="2">
        <v>2</v>
      </c>
      <c r="U21" s="2" t="s">
        <v>11</v>
      </c>
      <c r="V21" s="11">
        <v>3</v>
      </c>
      <c r="W21" s="11" t="s">
        <v>92</v>
      </c>
      <c r="X21" s="11" t="s">
        <v>92</v>
      </c>
      <c r="Y21" s="2"/>
      <c r="AB21" s="2" t="s">
        <v>85</v>
      </c>
      <c r="AC21" s="2">
        <v>2</v>
      </c>
      <c r="AD21" s="2" t="s">
        <v>11</v>
      </c>
      <c r="AE21" s="2">
        <v>3</v>
      </c>
      <c r="AF21" s="2">
        <v>3</v>
      </c>
      <c r="AG21" s="2">
        <v>3</v>
      </c>
      <c r="AH21" s="2">
        <v>110</v>
      </c>
    </row>
    <row r="22" spans="1:34" x14ac:dyDescent="0.2">
      <c r="A22" s="1" t="s">
        <v>85</v>
      </c>
      <c r="B22" s="1">
        <v>2</v>
      </c>
      <c r="C22" s="1" t="s">
        <v>12</v>
      </c>
      <c r="D22" s="1">
        <v>3</v>
      </c>
      <c r="E22" s="1">
        <v>2</v>
      </c>
      <c r="F22" s="1">
        <v>0</v>
      </c>
      <c r="G22" s="1">
        <v>9.3000000000000007</v>
      </c>
      <c r="J22" s="2" t="s">
        <v>85</v>
      </c>
      <c r="K22" s="2">
        <v>2</v>
      </c>
      <c r="L22" s="2" t="s">
        <v>12</v>
      </c>
      <c r="M22" s="11">
        <v>3</v>
      </c>
      <c r="N22" s="11">
        <v>2</v>
      </c>
      <c r="O22" s="11">
        <v>0</v>
      </c>
      <c r="P22" s="2">
        <v>9.3000000000000007</v>
      </c>
      <c r="S22" s="2" t="s">
        <v>85</v>
      </c>
      <c r="T22" s="2">
        <v>2</v>
      </c>
      <c r="U22" s="2" t="s">
        <v>12</v>
      </c>
      <c r="V22" s="11">
        <v>3</v>
      </c>
      <c r="W22" s="11" t="s">
        <v>99</v>
      </c>
      <c r="X22" s="11" t="s">
        <v>95</v>
      </c>
      <c r="Y22" s="2"/>
      <c r="AB22" s="2" t="s">
        <v>85</v>
      </c>
      <c r="AC22" s="2">
        <v>2</v>
      </c>
      <c r="AD22" s="2" t="s">
        <v>12</v>
      </c>
      <c r="AE22" s="2">
        <v>3</v>
      </c>
      <c r="AF22" s="2">
        <v>3</v>
      </c>
      <c r="AG22" s="2">
        <v>3</v>
      </c>
      <c r="AH22" s="2">
        <v>110</v>
      </c>
    </row>
    <row r="23" spans="1:34" x14ac:dyDescent="0.2">
      <c r="A23" s="1" t="s">
        <v>85</v>
      </c>
      <c r="B23" s="1">
        <v>3</v>
      </c>
      <c r="C23" s="1" t="s">
        <v>10</v>
      </c>
      <c r="D23" s="1">
        <v>3</v>
      </c>
      <c r="E23" s="1">
        <v>3</v>
      </c>
      <c r="F23" s="1">
        <v>3</v>
      </c>
      <c r="G23" s="1">
        <v>110</v>
      </c>
      <c r="J23" s="2" t="s">
        <v>85</v>
      </c>
      <c r="K23" s="2">
        <v>3</v>
      </c>
      <c r="L23" s="2" t="s">
        <v>10</v>
      </c>
      <c r="M23" s="11">
        <v>3</v>
      </c>
      <c r="N23" s="11">
        <v>1</v>
      </c>
      <c r="O23" s="11">
        <v>0</v>
      </c>
      <c r="P23" s="2">
        <v>4.3</v>
      </c>
      <c r="S23" s="2" t="s">
        <v>85</v>
      </c>
      <c r="T23" s="2">
        <v>3</v>
      </c>
      <c r="U23" s="2" t="s">
        <v>10</v>
      </c>
      <c r="V23" s="11">
        <v>3</v>
      </c>
      <c r="W23" s="11" t="s">
        <v>93</v>
      </c>
      <c r="X23" s="11" t="s">
        <v>92</v>
      </c>
      <c r="Y23" s="2"/>
      <c r="AB23" s="2" t="s">
        <v>85</v>
      </c>
      <c r="AC23" s="2">
        <v>3</v>
      </c>
      <c r="AD23" s="2" t="s">
        <v>10</v>
      </c>
      <c r="AE23" s="2">
        <v>3</v>
      </c>
      <c r="AF23" s="2">
        <v>3</v>
      </c>
      <c r="AG23" s="2">
        <v>3</v>
      </c>
      <c r="AH23" s="2">
        <v>110</v>
      </c>
    </row>
    <row r="24" spans="1:34" x14ac:dyDescent="0.2">
      <c r="A24" s="1" t="s">
        <v>85</v>
      </c>
      <c r="B24" s="1">
        <v>3</v>
      </c>
      <c r="C24" s="1" t="s">
        <v>11</v>
      </c>
      <c r="D24" s="1">
        <v>3</v>
      </c>
      <c r="E24" s="1">
        <v>3</v>
      </c>
      <c r="F24" s="1">
        <v>3</v>
      </c>
      <c r="G24" s="1">
        <v>110</v>
      </c>
      <c r="J24" s="2" t="s">
        <v>85</v>
      </c>
      <c r="K24" s="2">
        <v>3</v>
      </c>
      <c r="L24" s="2" t="s">
        <v>11</v>
      </c>
      <c r="M24" s="11">
        <v>3</v>
      </c>
      <c r="N24" s="11" t="s">
        <v>94</v>
      </c>
      <c r="O24" s="11">
        <v>0</v>
      </c>
      <c r="P24" s="2">
        <v>2.2999999999999998</v>
      </c>
      <c r="S24" s="2" t="s">
        <v>85</v>
      </c>
      <c r="T24" s="2">
        <v>3</v>
      </c>
      <c r="U24" s="2" t="s">
        <v>11</v>
      </c>
      <c r="V24" s="11">
        <v>3</v>
      </c>
      <c r="W24" s="11" t="s">
        <v>92</v>
      </c>
      <c r="X24" s="11" t="s">
        <v>92</v>
      </c>
      <c r="Y24" s="2"/>
      <c r="AB24" s="2" t="s">
        <v>85</v>
      </c>
      <c r="AC24" s="2">
        <v>3</v>
      </c>
      <c r="AD24" s="2" t="s">
        <v>11</v>
      </c>
      <c r="AE24" s="2">
        <v>3</v>
      </c>
      <c r="AF24" s="2">
        <v>3</v>
      </c>
      <c r="AG24" s="2">
        <v>3</v>
      </c>
      <c r="AH24" s="2">
        <v>110</v>
      </c>
    </row>
    <row r="25" spans="1:34" x14ac:dyDescent="0.2">
      <c r="A25" s="1" t="s">
        <v>85</v>
      </c>
      <c r="B25" s="1">
        <v>3</v>
      </c>
      <c r="C25" s="1" t="s">
        <v>12</v>
      </c>
      <c r="D25" s="1">
        <v>3</v>
      </c>
      <c r="E25" s="1">
        <v>1</v>
      </c>
      <c r="F25" s="1">
        <v>0</v>
      </c>
      <c r="G25" s="1">
        <v>4.3</v>
      </c>
      <c r="J25" s="2" t="s">
        <v>85</v>
      </c>
      <c r="K25" s="2">
        <v>3</v>
      </c>
      <c r="L25" s="2" t="s">
        <v>12</v>
      </c>
      <c r="M25" s="11">
        <v>3</v>
      </c>
      <c r="N25" s="11" t="s">
        <v>97</v>
      </c>
      <c r="O25" s="11" t="s">
        <v>95</v>
      </c>
      <c r="P25" s="2">
        <v>4.3</v>
      </c>
      <c r="S25" s="2" t="s">
        <v>85</v>
      </c>
      <c r="T25" s="2">
        <v>3</v>
      </c>
      <c r="U25" s="2" t="s">
        <v>12</v>
      </c>
      <c r="V25" s="11">
        <v>3</v>
      </c>
      <c r="W25" s="11" t="s">
        <v>93</v>
      </c>
      <c r="X25" s="11" t="s">
        <v>95</v>
      </c>
      <c r="Y25" s="2"/>
      <c r="AB25" s="2" t="s">
        <v>85</v>
      </c>
      <c r="AC25" s="2">
        <v>3</v>
      </c>
      <c r="AD25" s="2" t="s">
        <v>12</v>
      </c>
      <c r="AE25" s="2">
        <v>3</v>
      </c>
      <c r="AF25" s="2">
        <v>3</v>
      </c>
      <c r="AG25" s="2">
        <v>3</v>
      </c>
      <c r="AH25" s="2">
        <v>110</v>
      </c>
    </row>
    <row r="26" spans="1:34" x14ac:dyDescent="0.2">
      <c r="J26" s="2"/>
      <c r="K26" s="2"/>
      <c r="L26" s="2"/>
      <c r="M26" s="2"/>
      <c r="N26" s="2"/>
      <c r="O26" s="2"/>
      <c r="P26" s="2"/>
      <c r="S26" s="2"/>
      <c r="T26" s="2"/>
      <c r="U26" s="2"/>
      <c r="V26" s="2"/>
      <c r="W26" s="2"/>
      <c r="X26" s="2"/>
      <c r="Y26" s="2"/>
      <c r="AB26" s="2"/>
      <c r="AC26" s="2"/>
      <c r="AD26" s="2"/>
      <c r="AE26" s="2"/>
      <c r="AF26" s="2"/>
      <c r="AG26" s="2"/>
      <c r="AH26" s="2"/>
    </row>
    <row r="27" spans="1:34" x14ac:dyDescent="0.2">
      <c r="J27" s="2"/>
      <c r="K27" s="2"/>
      <c r="L27" s="2"/>
      <c r="M27" s="2"/>
      <c r="N27" s="2"/>
      <c r="O27" s="2"/>
      <c r="P27" s="2"/>
      <c r="S27" s="2"/>
      <c r="T27" s="2"/>
      <c r="U27" s="2"/>
      <c r="V27" s="2"/>
      <c r="W27" s="2"/>
      <c r="X27" s="2"/>
      <c r="Y27" s="2"/>
      <c r="AB27" s="2"/>
      <c r="AC27" s="2"/>
      <c r="AD27" s="2"/>
      <c r="AE27" s="2"/>
      <c r="AF27" s="2"/>
      <c r="AG27" s="2"/>
      <c r="AH27" s="2"/>
    </row>
    <row r="28" spans="1:34" x14ac:dyDescent="0.2">
      <c r="A28" s="1" t="s">
        <v>1</v>
      </c>
      <c r="B28" s="1"/>
      <c r="C28" s="1"/>
      <c r="D28" s="1" t="s">
        <v>5</v>
      </c>
      <c r="E28" s="1"/>
      <c r="F28" s="1"/>
      <c r="G28" s="1"/>
      <c r="J28" s="7" t="s">
        <v>51</v>
      </c>
      <c r="K28" s="2"/>
      <c r="L28" s="2"/>
      <c r="M28" s="2" t="s">
        <v>13</v>
      </c>
      <c r="N28" s="2"/>
      <c r="O28" s="2"/>
      <c r="P28" s="2"/>
      <c r="S28" s="7" t="s">
        <v>50</v>
      </c>
      <c r="T28" s="2"/>
      <c r="U28" s="2"/>
      <c r="V28" s="2" t="s">
        <v>13</v>
      </c>
      <c r="W28" s="2"/>
      <c r="X28" s="2"/>
      <c r="Y28" s="2"/>
      <c r="AB28" s="7" t="s">
        <v>91</v>
      </c>
      <c r="AC28" s="2"/>
      <c r="AD28" s="2"/>
      <c r="AE28" s="2" t="s">
        <v>13</v>
      </c>
      <c r="AF28" s="2"/>
      <c r="AG28" s="2"/>
      <c r="AH28" s="2"/>
    </row>
    <row r="29" spans="1:34" x14ac:dyDescent="0.2">
      <c r="A29" s="1"/>
      <c r="B29" s="1" t="s">
        <v>2</v>
      </c>
      <c r="C29" s="1" t="s">
        <v>3</v>
      </c>
      <c r="D29" s="1" t="s">
        <v>4</v>
      </c>
      <c r="E29" s="1" t="s">
        <v>6</v>
      </c>
      <c r="F29" s="1" t="s">
        <v>7</v>
      </c>
      <c r="G29" s="1" t="s">
        <v>9</v>
      </c>
      <c r="J29" s="2"/>
      <c r="K29" s="2" t="s">
        <v>2</v>
      </c>
      <c r="L29" s="2" t="s">
        <v>3</v>
      </c>
      <c r="M29" s="2" t="s">
        <v>4</v>
      </c>
      <c r="N29" s="2" t="s">
        <v>6</v>
      </c>
      <c r="O29" s="2" t="s">
        <v>7</v>
      </c>
      <c r="P29" s="2" t="s">
        <v>9</v>
      </c>
      <c r="S29" s="2"/>
      <c r="T29" s="2" t="s">
        <v>2</v>
      </c>
      <c r="U29" s="2" t="s">
        <v>3</v>
      </c>
      <c r="V29" s="2" t="s">
        <v>4</v>
      </c>
      <c r="W29" s="2" t="s">
        <v>6</v>
      </c>
      <c r="X29" s="2" t="s">
        <v>7</v>
      </c>
      <c r="Y29" s="2" t="s">
        <v>9</v>
      </c>
      <c r="AB29" s="2"/>
      <c r="AC29" s="2" t="s">
        <v>2</v>
      </c>
      <c r="AD29" s="2" t="s">
        <v>3</v>
      </c>
      <c r="AE29" s="2" t="s">
        <v>4</v>
      </c>
      <c r="AF29" s="2" t="s">
        <v>6</v>
      </c>
      <c r="AG29" s="2" t="s">
        <v>7</v>
      </c>
      <c r="AH29" s="2" t="s">
        <v>9</v>
      </c>
    </row>
    <row r="30" spans="1:34" x14ac:dyDescent="0.2">
      <c r="A30" s="1" t="s">
        <v>86</v>
      </c>
      <c r="B30" s="1">
        <v>1</v>
      </c>
      <c r="C30" s="1" t="s">
        <v>10</v>
      </c>
      <c r="D30" s="1">
        <v>3</v>
      </c>
      <c r="E30" s="1">
        <v>0</v>
      </c>
      <c r="F30" s="1">
        <v>0</v>
      </c>
      <c r="G30" s="1">
        <v>2.2999999999999998</v>
      </c>
      <c r="J30" s="2" t="s">
        <v>86</v>
      </c>
      <c r="K30" s="2">
        <v>1</v>
      </c>
      <c r="L30" s="2" t="s">
        <v>10</v>
      </c>
      <c r="M30" s="11">
        <v>3</v>
      </c>
      <c r="N30" s="11">
        <v>0</v>
      </c>
      <c r="O30" s="11">
        <v>0</v>
      </c>
      <c r="P30" s="2"/>
      <c r="S30" s="2" t="s">
        <v>86</v>
      </c>
      <c r="T30" s="2">
        <v>1</v>
      </c>
      <c r="U30" s="2" t="s">
        <v>10</v>
      </c>
      <c r="V30" s="11" t="s">
        <v>98</v>
      </c>
      <c r="W30" s="11" t="s">
        <v>98</v>
      </c>
      <c r="X30" s="11" t="s">
        <v>98</v>
      </c>
      <c r="Y30" s="2"/>
      <c r="AB30" s="2" t="s">
        <v>86</v>
      </c>
      <c r="AC30" s="2">
        <v>1</v>
      </c>
      <c r="AD30" s="2" t="s">
        <v>10</v>
      </c>
      <c r="AE30" s="2">
        <v>3</v>
      </c>
      <c r="AF30" s="2">
        <v>3</v>
      </c>
      <c r="AG30" s="2">
        <v>3</v>
      </c>
      <c r="AH30" s="2">
        <v>110</v>
      </c>
    </row>
    <row r="31" spans="1:34" x14ac:dyDescent="0.2">
      <c r="A31" s="1" t="s">
        <v>86</v>
      </c>
      <c r="B31" s="1">
        <v>1</v>
      </c>
      <c r="C31" s="1" t="s">
        <v>11</v>
      </c>
      <c r="D31" s="1">
        <v>3</v>
      </c>
      <c r="E31" s="1">
        <v>2</v>
      </c>
      <c r="F31" s="1">
        <v>1</v>
      </c>
      <c r="G31" s="1">
        <v>15</v>
      </c>
      <c r="J31" s="2" t="s">
        <v>86</v>
      </c>
      <c r="K31" s="2">
        <v>1</v>
      </c>
      <c r="L31" s="2" t="s">
        <v>11</v>
      </c>
      <c r="M31" s="11">
        <v>3</v>
      </c>
      <c r="N31" s="11">
        <v>2</v>
      </c>
      <c r="O31" s="11">
        <v>3</v>
      </c>
      <c r="P31" s="2"/>
      <c r="S31" s="2" t="s">
        <v>86</v>
      </c>
      <c r="T31" s="2">
        <v>1</v>
      </c>
      <c r="U31" s="2" t="s">
        <v>11</v>
      </c>
      <c r="V31" s="11" t="s">
        <v>98</v>
      </c>
      <c r="W31" s="11" t="s">
        <v>98</v>
      </c>
      <c r="X31" s="11" t="s">
        <v>98</v>
      </c>
      <c r="Y31" s="2"/>
      <c r="AB31" s="2" t="s">
        <v>86</v>
      </c>
      <c r="AC31" s="2">
        <v>1</v>
      </c>
      <c r="AD31" s="2" t="s">
        <v>11</v>
      </c>
      <c r="AE31" s="2">
        <v>3</v>
      </c>
      <c r="AF31" s="2">
        <v>3</v>
      </c>
      <c r="AG31" s="2">
        <v>3</v>
      </c>
      <c r="AH31" s="2">
        <v>110</v>
      </c>
    </row>
    <row r="32" spans="1:34" x14ac:dyDescent="0.2">
      <c r="A32" s="1" t="s">
        <v>86</v>
      </c>
      <c r="B32" s="1">
        <v>1</v>
      </c>
      <c r="C32" s="1" t="s">
        <v>12</v>
      </c>
      <c r="D32" s="1">
        <v>3</v>
      </c>
      <c r="E32" s="1">
        <v>1</v>
      </c>
      <c r="F32" s="1">
        <v>1</v>
      </c>
      <c r="G32" s="1">
        <v>4.3</v>
      </c>
      <c r="J32" s="2" t="s">
        <v>86</v>
      </c>
      <c r="K32" s="2">
        <v>1</v>
      </c>
      <c r="L32" s="2" t="s">
        <v>12</v>
      </c>
      <c r="M32" s="11">
        <v>3</v>
      </c>
      <c r="N32" s="11">
        <v>1</v>
      </c>
      <c r="O32" s="11">
        <v>1</v>
      </c>
      <c r="P32" s="2">
        <v>4.3</v>
      </c>
      <c r="S32" s="2" t="s">
        <v>86</v>
      </c>
      <c r="T32" s="2">
        <v>1</v>
      </c>
      <c r="U32" s="2" t="s">
        <v>12</v>
      </c>
      <c r="V32" s="11" t="s">
        <v>98</v>
      </c>
      <c r="W32" s="11" t="s">
        <v>98</v>
      </c>
      <c r="X32" s="11" t="s">
        <v>98</v>
      </c>
      <c r="Y32" s="2"/>
      <c r="AB32" s="2" t="s">
        <v>86</v>
      </c>
      <c r="AC32" s="2">
        <v>1</v>
      </c>
      <c r="AD32" s="2" t="s">
        <v>12</v>
      </c>
      <c r="AE32" s="2">
        <v>3</v>
      </c>
      <c r="AF32" s="2">
        <v>3</v>
      </c>
      <c r="AG32" s="2">
        <v>3</v>
      </c>
      <c r="AH32" s="2">
        <v>110</v>
      </c>
    </row>
    <row r="33" spans="1:34" x14ac:dyDescent="0.2">
      <c r="A33" s="1" t="s">
        <v>86</v>
      </c>
      <c r="B33" s="1">
        <v>2</v>
      </c>
      <c r="C33" s="1" t="s">
        <v>10</v>
      </c>
      <c r="D33" s="1">
        <v>3</v>
      </c>
      <c r="E33" s="1">
        <v>1</v>
      </c>
      <c r="F33" s="1">
        <v>1</v>
      </c>
      <c r="G33" s="1">
        <v>4.3</v>
      </c>
      <c r="J33" s="2" t="s">
        <v>86</v>
      </c>
      <c r="K33" s="2">
        <v>2</v>
      </c>
      <c r="L33" s="2" t="s">
        <v>10</v>
      </c>
      <c r="M33" s="11">
        <v>3</v>
      </c>
      <c r="N33" s="11">
        <v>1</v>
      </c>
      <c r="O33" s="11">
        <v>1</v>
      </c>
      <c r="P33" s="2">
        <v>4.3</v>
      </c>
      <c r="S33" s="2" t="s">
        <v>86</v>
      </c>
      <c r="T33" s="2">
        <v>2</v>
      </c>
      <c r="U33" s="2" t="s">
        <v>10</v>
      </c>
      <c r="V33" s="11" t="s">
        <v>98</v>
      </c>
      <c r="W33" s="11" t="s">
        <v>98</v>
      </c>
      <c r="X33" s="11" t="s">
        <v>98</v>
      </c>
      <c r="Y33" s="2"/>
      <c r="AB33" s="2" t="s">
        <v>86</v>
      </c>
      <c r="AC33" s="2">
        <v>2</v>
      </c>
      <c r="AD33" s="2" t="s">
        <v>10</v>
      </c>
      <c r="AE33" s="2">
        <v>3</v>
      </c>
      <c r="AF33" s="2">
        <v>3</v>
      </c>
      <c r="AG33" s="2">
        <v>3</v>
      </c>
      <c r="AH33" s="2">
        <v>110</v>
      </c>
    </row>
    <row r="34" spans="1:34" x14ac:dyDescent="0.2">
      <c r="A34" s="1" t="s">
        <v>86</v>
      </c>
      <c r="B34" s="1">
        <v>2</v>
      </c>
      <c r="C34" s="1" t="s">
        <v>11</v>
      </c>
      <c r="D34" s="1">
        <v>3</v>
      </c>
      <c r="E34" s="1">
        <v>3</v>
      </c>
      <c r="F34" s="1">
        <v>1</v>
      </c>
      <c r="G34" s="1">
        <v>46</v>
      </c>
      <c r="J34" s="2" t="s">
        <v>86</v>
      </c>
      <c r="K34" s="2">
        <v>2</v>
      </c>
      <c r="L34" s="2" t="s">
        <v>11</v>
      </c>
      <c r="M34" s="11">
        <v>3</v>
      </c>
      <c r="N34" s="11">
        <v>3</v>
      </c>
      <c r="O34" s="11">
        <v>1</v>
      </c>
      <c r="P34" s="2"/>
      <c r="S34" s="2" t="s">
        <v>86</v>
      </c>
      <c r="T34" s="2">
        <v>2</v>
      </c>
      <c r="U34" s="2" t="s">
        <v>11</v>
      </c>
      <c r="V34" s="11" t="s">
        <v>98</v>
      </c>
      <c r="W34" s="11" t="s">
        <v>98</v>
      </c>
      <c r="X34" s="11" t="s">
        <v>98</v>
      </c>
      <c r="Y34" s="2"/>
      <c r="AB34" s="2" t="s">
        <v>86</v>
      </c>
      <c r="AC34" s="2">
        <v>2</v>
      </c>
      <c r="AD34" s="2" t="s">
        <v>11</v>
      </c>
      <c r="AE34" s="2">
        <v>3</v>
      </c>
      <c r="AF34" s="2">
        <v>3</v>
      </c>
      <c r="AG34" s="2">
        <v>3</v>
      </c>
      <c r="AH34" s="2">
        <v>110</v>
      </c>
    </row>
    <row r="35" spans="1:34" x14ac:dyDescent="0.2">
      <c r="A35" s="1" t="s">
        <v>86</v>
      </c>
      <c r="B35" s="1">
        <v>2</v>
      </c>
      <c r="C35" s="1" t="s">
        <v>12</v>
      </c>
      <c r="D35" s="1">
        <v>3</v>
      </c>
      <c r="E35" s="1">
        <v>0</v>
      </c>
      <c r="F35" s="1">
        <v>0</v>
      </c>
      <c r="G35" s="1">
        <v>2.2999999999999998</v>
      </c>
      <c r="J35" s="2" t="s">
        <v>86</v>
      </c>
      <c r="K35" s="2">
        <v>2</v>
      </c>
      <c r="L35" s="2" t="s">
        <v>12</v>
      </c>
      <c r="M35" s="11">
        <v>3</v>
      </c>
      <c r="N35" s="11">
        <v>0</v>
      </c>
      <c r="O35" s="11">
        <v>0</v>
      </c>
      <c r="P35" s="2">
        <v>2.2999999999999998</v>
      </c>
      <c r="S35" s="2" t="s">
        <v>86</v>
      </c>
      <c r="T35" s="2">
        <v>2</v>
      </c>
      <c r="U35" s="2" t="s">
        <v>12</v>
      </c>
      <c r="V35" s="11" t="s">
        <v>98</v>
      </c>
      <c r="W35" s="11" t="s">
        <v>98</v>
      </c>
      <c r="X35" s="11" t="s">
        <v>98</v>
      </c>
      <c r="Y35" s="2"/>
      <c r="AB35" s="2" t="s">
        <v>86</v>
      </c>
      <c r="AC35" s="2">
        <v>2</v>
      </c>
      <c r="AD35" s="2" t="s">
        <v>12</v>
      </c>
      <c r="AE35" s="2">
        <v>3</v>
      </c>
      <c r="AF35" s="2">
        <v>3</v>
      </c>
      <c r="AG35" s="2">
        <v>3</v>
      </c>
      <c r="AH35" s="2">
        <v>110</v>
      </c>
    </row>
    <row r="36" spans="1:34" x14ac:dyDescent="0.2">
      <c r="A36" s="1" t="s">
        <v>86</v>
      </c>
      <c r="B36" s="1">
        <v>3</v>
      </c>
      <c r="C36" s="1" t="s">
        <v>10</v>
      </c>
      <c r="D36" s="1">
        <v>3</v>
      </c>
      <c r="E36" s="1">
        <v>1</v>
      </c>
      <c r="F36" s="1">
        <v>1</v>
      </c>
      <c r="G36" s="1">
        <v>7.5</v>
      </c>
      <c r="J36" s="2" t="s">
        <v>86</v>
      </c>
      <c r="K36" s="2">
        <v>3</v>
      </c>
      <c r="L36" s="2" t="s">
        <v>10</v>
      </c>
      <c r="M36" s="11">
        <v>3</v>
      </c>
      <c r="N36" s="11">
        <v>1</v>
      </c>
      <c r="O36" s="11">
        <v>0</v>
      </c>
      <c r="P36" s="2"/>
      <c r="S36" s="2" t="s">
        <v>86</v>
      </c>
      <c r="T36" s="2">
        <v>3</v>
      </c>
      <c r="U36" s="2" t="s">
        <v>10</v>
      </c>
      <c r="V36" s="11" t="s">
        <v>98</v>
      </c>
      <c r="W36" s="11" t="s">
        <v>98</v>
      </c>
      <c r="X36" s="11" t="s">
        <v>98</v>
      </c>
      <c r="Y36" s="2"/>
      <c r="AB36" s="2" t="s">
        <v>86</v>
      </c>
      <c r="AC36" s="2">
        <v>3</v>
      </c>
      <c r="AD36" s="2" t="s">
        <v>10</v>
      </c>
      <c r="AE36" s="2">
        <v>3</v>
      </c>
      <c r="AF36" s="2">
        <v>3</v>
      </c>
      <c r="AG36" s="2">
        <v>3</v>
      </c>
      <c r="AH36" s="2">
        <v>110</v>
      </c>
    </row>
    <row r="37" spans="1:34" x14ac:dyDescent="0.2">
      <c r="A37" s="1" t="s">
        <v>86</v>
      </c>
      <c r="B37" s="1">
        <v>3</v>
      </c>
      <c r="C37" s="1" t="s">
        <v>11</v>
      </c>
      <c r="D37" s="1">
        <v>3</v>
      </c>
      <c r="E37" s="1">
        <v>1</v>
      </c>
      <c r="F37" s="1">
        <v>1</v>
      </c>
      <c r="G37" s="1">
        <v>7.5</v>
      </c>
      <c r="J37" s="2" t="s">
        <v>86</v>
      </c>
      <c r="K37" s="2">
        <v>3</v>
      </c>
      <c r="L37" s="2" t="s">
        <v>11</v>
      </c>
      <c r="M37" s="11">
        <v>3</v>
      </c>
      <c r="N37" s="11">
        <v>1</v>
      </c>
      <c r="O37" s="11">
        <v>2</v>
      </c>
      <c r="P37" s="2"/>
      <c r="S37" s="2" t="s">
        <v>86</v>
      </c>
      <c r="T37" s="2">
        <v>3</v>
      </c>
      <c r="U37" s="2" t="s">
        <v>11</v>
      </c>
      <c r="V37" s="11" t="s">
        <v>98</v>
      </c>
      <c r="W37" s="11" t="s">
        <v>98</v>
      </c>
      <c r="X37" s="11" t="s">
        <v>98</v>
      </c>
      <c r="Y37" s="2"/>
      <c r="AB37" s="2" t="s">
        <v>86</v>
      </c>
      <c r="AC37" s="2">
        <v>3</v>
      </c>
      <c r="AD37" s="2" t="s">
        <v>11</v>
      </c>
      <c r="AE37" s="2">
        <v>3</v>
      </c>
      <c r="AF37" s="2">
        <v>3</v>
      </c>
      <c r="AG37" s="2">
        <v>3</v>
      </c>
      <c r="AH37" s="2">
        <v>110</v>
      </c>
    </row>
    <row r="38" spans="1:34" x14ac:dyDescent="0.2">
      <c r="A38" s="1" t="s">
        <v>86</v>
      </c>
      <c r="B38" s="1">
        <v>3</v>
      </c>
      <c r="C38" s="1" t="s">
        <v>12</v>
      </c>
      <c r="D38" s="1">
        <v>3</v>
      </c>
      <c r="E38" s="1">
        <v>1</v>
      </c>
      <c r="F38" s="1">
        <v>1</v>
      </c>
      <c r="G38" s="1">
        <v>7.5</v>
      </c>
      <c r="J38" s="2" t="s">
        <v>86</v>
      </c>
      <c r="K38" s="2">
        <v>3</v>
      </c>
      <c r="L38" s="2" t="s">
        <v>12</v>
      </c>
      <c r="M38" s="11">
        <v>3</v>
      </c>
      <c r="N38" s="11">
        <v>1</v>
      </c>
      <c r="O38" s="11">
        <v>1</v>
      </c>
      <c r="P38" s="2">
        <v>7.5</v>
      </c>
      <c r="S38" s="2" t="s">
        <v>86</v>
      </c>
      <c r="T38" s="2">
        <v>3</v>
      </c>
      <c r="U38" s="2" t="s">
        <v>12</v>
      </c>
      <c r="V38" s="11" t="s">
        <v>98</v>
      </c>
      <c r="W38" s="11" t="s">
        <v>98</v>
      </c>
      <c r="X38" s="11" t="s">
        <v>98</v>
      </c>
      <c r="Y38" s="2"/>
      <c r="AB38" s="2" t="s">
        <v>86</v>
      </c>
      <c r="AC38" s="2">
        <v>3</v>
      </c>
      <c r="AD38" s="2" t="s">
        <v>12</v>
      </c>
      <c r="AE38" s="2">
        <v>3</v>
      </c>
      <c r="AF38" s="2">
        <v>3</v>
      </c>
      <c r="AG38" s="2">
        <v>3</v>
      </c>
      <c r="AH38" s="2">
        <v>110</v>
      </c>
    </row>
    <row r="39" spans="1:34" x14ac:dyDescent="0.2">
      <c r="J39" s="2"/>
      <c r="K39" s="2"/>
      <c r="L39" s="2"/>
      <c r="M39" s="2"/>
      <c r="N39" s="2"/>
      <c r="O39" s="2"/>
      <c r="P39" s="2"/>
      <c r="S39" s="2"/>
      <c r="T39" s="2"/>
      <c r="U39" s="2"/>
      <c r="V39" s="2"/>
      <c r="W39" s="2"/>
      <c r="X39" s="2"/>
      <c r="Y39" s="2"/>
      <c r="AB39" s="2"/>
      <c r="AC39" s="2"/>
      <c r="AD39" s="2"/>
      <c r="AE39" s="2"/>
      <c r="AF39" s="2"/>
      <c r="AG39" s="2"/>
      <c r="AH39" s="2"/>
    </row>
    <row r="40" spans="1:34" x14ac:dyDescent="0.2">
      <c r="J40" s="2"/>
      <c r="K40" s="2"/>
      <c r="L40" s="2"/>
      <c r="M40" s="2"/>
      <c r="N40" s="2"/>
      <c r="O40" s="2"/>
      <c r="P40" s="2"/>
      <c r="S40" s="2"/>
      <c r="T40" s="2"/>
      <c r="U40" s="2"/>
      <c r="V40" s="2"/>
      <c r="W40" s="2"/>
      <c r="X40" s="2"/>
      <c r="Y40" s="2"/>
      <c r="AB40" s="2"/>
      <c r="AC40" s="2"/>
      <c r="AD40" s="2"/>
      <c r="AE40" s="2"/>
      <c r="AF40" s="2"/>
      <c r="AG40" s="2"/>
      <c r="AH40" s="2"/>
    </row>
    <row r="41" spans="1:34" x14ac:dyDescent="0.2">
      <c r="A41" s="1" t="s">
        <v>1</v>
      </c>
      <c r="B41" s="1"/>
      <c r="C41" s="1"/>
      <c r="D41" s="1" t="s">
        <v>5</v>
      </c>
      <c r="E41" s="1"/>
      <c r="F41" s="1"/>
      <c r="G41" s="1"/>
      <c r="J41" s="7" t="s">
        <v>51</v>
      </c>
      <c r="K41" s="2"/>
      <c r="L41" s="2"/>
      <c r="M41" s="2" t="s">
        <v>13</v>
      </c>
      <c r="N41" s="2"/>
      <c r="O41" s="2"/>
      <c r="P41" s="2"/>
      <c r="S41" s="7" t="s">
        <v>50</v>
      </c>
      <c r="T41" s="2"/>
      <c r="U41" s="2"/>
      <c r="V41" s="2" t="s">
        <v>13</v>
      </c>
      <c r="W41" s="2"/>
      <c r="X41" s="2"/>
      <c r="Y41" s="2"/>
      <c r="AB41" s="7" t="s">
        <v>91</v>
      </c>
      <c r="AC41" s="2"/>
      <c r="AD41" s="2"/>
      <c r="AE41" s="2" t="s">
        <v>13</v>
      </c>
      <c r="AF41" s="2"/>
      <c r="AG41" s="2"/>
      <c r="AH41" s="2"/>
    </row>
    <row r="42" spans="1:34" x14ac:dyDescent="0.2">
      <c r="A42" s="1"/>
      <c r="B42" s="1" t="s">
        <v>2</v>
      </c>
      <c r="C42" s="1" t="s">
        <v>3</v>
      </c>
      <c r="D42" s="1" t="s">
        <v>4</v>
      </c>
      <c r="E42" s="1" t="s">
        <v>6</v>
      </c>
      <c r="F42" s="1" t="s">
        <v>7</v>
      </c>
      <c r="G42" s="1" t="s">
        <v>9</v>
      </c>
      <c r="J42" s="2"/>
      <c r="K42" s="2" t="s">
        <v>2</v>
      </c>
      <c r="L42" s="2" t="s">
        <v>3</v>
      </c>
      <c r="M42" s="2" t="s">
        <v>4</v>
      </c>
      <c r="N42" s="2" t="s">
        <v>6</v>
      </c>
      <c r="O42" s="2" t="s">
        <v>7</v>
      </c>
      <c r="P42" s="2" t="s">
        <v>9</v>
      </c>
      <c r="S42" s="2"/>
      <c r="T42" s="2" t="s">
        <v>2</v>
      </c>
      <c r="U42" s="2" t="s">
        <v>3</v>
      </c>
      <c r="V42" s="2" t="s">
        <v>4</v>
      </c>
      <c r="W42" s="2" t="s">
        <v>6</v>
      </c>
      <c r="X42" s="2" t="s">
        <v>7</v>
      </c>
      <c r="Y42" s="2" t="s">
        <v>9</v>
      </c>
      <c r="AB42" s="2"/>
      <c r="AC42" s="2" t="s">
        <v>2</v>
      </c>
      <c r="AD42" s="2" t="s">
        <v>3</v>
      </c>
      <c r="AE42" s="2" t="s">
        <v>4</v>
      </c>
      <c r="AF42" s="2" t="s">
        <v>6</v>
      </c>
      <c r="AG42" s="2" t="s">
        <v>7</v>
      </c>
      <c r="AH42" s="2" t="s">
        <v>9</v>
      </c>
    </row>
    <row r="43" spans="1:34" x14ac:dyDescent="0.2">
      <c r="A43" s="1" t="s">
        <v>87</v>
      </c>
      <c r="B43" s="1">
        <v>1</v>
      </c>
      <c r="C43" s="1" t="s">
        <v>10</v>
      </c>
      <c r="D43" s="10">
        <v>3</v>
      </c>
      <c r="E43" s="10">
        <v>3</v>
      </c>
      <c r="F43" s="10">
        <v>3</v>
      </c>
      <c r="G43" s="1">
        <v>110</v>
      </c>
      <c r="J43" s="2" t="s">
        <v>87</v>
      </c>
      <c r="K43" s="2">
        <v>1</v>
      </c>
      <c r="L43" s="2" t="s">
        <v>10</v>
      </c>
      <c r="M43" s="11" t="s">
        <v>92</v>
      </c>
      <c r="N43" s="11" t="s">
        <v>95</v>
      </c>
      <c r="O43" s="11">
        <v>0</v>
      </c>
      <c r="P43" s="2"/>
      <c r="S43" s="2" t="s">
        <v>87</v>
      </c>
      <c r="T43" s="2">
        <v>1</v>
      </c>
      <c r="U43" s="2" t="s">
        <v>10</v>
      </c>
      <c r="V43" s="11">
        <v>3</v>
      </c>
      <c r="W43" s="11">
        <v>3</v>
      </c>
      <c r="X43" s="11">
        <v>3</v>
      </c>
      <c r="Y43" s="2"/>
      <c r="AB43" s="2" t="s">
        <v>87</v>
      </c>
      <c r="AC43" s="2">
        <v>1</v>
      </c>
      <c r="AD43" s="2" t="s">
        <v>10</v>
      </c>
      <c r="AE43" s="2">
        <v>3</v>
      </c>
      <c r="AF43" s="2">
        <v>3</v>
      </c>
      <c r="AG43" s="2">
        <v>3</v>
      </c>
      <c r="AH43" s="2">
        <v>110</v>
      </c>
    </row>
    <row r="44" spans="1:34" x14ac:dyDescent="0.2">
      <c r="A44" s="1" t="s">
        <v>87</v>
      </c>
      <c r="B44" s="1">
        <v>1</v>
      </c>
      <c r="C44" s="1" t="s">
        <v>11</v>
      </c>
      <c r="D44" s="10">
        <v>3</v>
      </c>
      <c r="E44" s="10">
        <v>3</v>
      </c>
      <c r="F44" s="10">
        <v>3</v>
      </c>
      <c r="G44" s="1">
        <v>110</v>
      </c>
      <c r="J44" s="2" t="s">
        <v>87</v>
      </c>
      <c r="K44" s="2">
        <v>1</v>
      </c>
      <c r="L44" s="2" t="s">
        <v>11</v>
      </c>
      <c r="M44" s="11" t="s">
        <v>92</v>
      </c>
      <c r="N44" s="11" t="s">
        <v>92</v>
      </c>
      <c r="O44" s="11" t="s">
        <v>92</v>
      </c>
      <c r="P44" s="2"/>
      <c r="S44" s="2" t="s">
        <v>87</v>
      </c>
      <c r="T44" s="2">
        <v>1</v>
      </c>
      <c r="U44" s="2" t="s">
        <v>11</v>
      </c>
      <c r="V44" s="11">
        <v>3</v>
      </c>
      <c r="W44" s="11">
        <v>3</v>
      </c>
      <c r="X44" s="11">
        <v>3</v>
      </c>
      <c r="Y44" s="2"/>
      <c r="AB44" s="2" t="s">
        <v>87</v>
      </c>
      <c r="AC44" s="2">
        <v>1</v>
      </c>
      <c r="AD44" s="2" t="s">
        <v>11</v>
      </c>
      <c r="AE44" s="2">
        <v>3</v>
      </c>
      <c r="AF44" s="2">
        <v>3</v>
      </c>
      <c r="AG44" s="2">
        <v>3</v>
      </c>
      <c r="AH44" s="2">
        <v>110</v>
      </c>
    </row>
    <row r="45" spans="1:34" x14ac:dyDescent="0.2">
      <c r="A45" s="1" t="s">
        <v>87</v>
      </c>
      <c r="B45" s="1">
        <v>1</v>
      </c>
      <c r="C45" s="1" t="s">
        <v>12</v>
      </c>
      <c r="D45" s="1">
        <v>0</v>
      </c>
      <c r="E45" s="1">
        <v>0</v>
      </c>
      <c r="F45" s="1">
        <v>0</v>
      </c>
      <c r="G45" s="1">
        <v>0.3</v>
      </c>
      <c r="J45" s="2" t="s">
        <v>87</v>
      </c>
      <c r="K45" s="2">
        <v>1</v>
      </c>
      <c r="L45" s="2" t="s">
        <v>12</v>
      </c>
      <c r="M45" s="11" t="s">
        <v>92</v>
      </c>
      <c r="N45" s="11" t="s">
        <v>94</v>
      </c>
      <c r="O45" s="11">
        <v>0</v>
      </c>
      <c r="P45" s="2"/>
      <c r="S45" s="2" t="s">
        <v>87</v>
      </c>
      <c r="T45" s="2">
        <v>1</v>
      </c>
      <c r="U45" s="2" t="s">
        <v>12</v>
      </c>
      <c r="V45" s="11" t="s">
        <v>93</v>
      </c>
      <c r="W45" s="11">
        <v>3</v>
      </c>
      <c r="X45" s="11">
        <v>3</v>
      </c>
      <c r="Y45" s="2"/>
      <c r="AB45" s="2" t="s">
        <v>87</v>
      </c>
      <c r="AC45" s="2">
        <v>1</v>
      </c>
      <c r="AD45" s="2" t="s">
        <v>12</v>
      </c>
      <c r="AE45" s="2">
        <v>3</v>
      </c>
      <c r="AF45" s="2">
        <v>3</v>
      </c>
      <c r="AG45" s="2">
        <v>3</v>
      </c>
      <c r="AH45" s="2">
        <v>110</v>
      </c>
    </row>
    <row r="46" spans="1:34" x14ac:dyDescent="0.2">
      <c r="A46" s="1" t="s">
        <v>87</v>
      </c>
      <c r="B46" s="1">
        <v>2</v>
      </c>
      <c r="C46" s="1" t="s">
        <v>10</v>
      </c>
      <c r="D46" s="10">
        <v>3</v>
      </c>
      <c r="E46" s="10">
        <v>3</v>
      </c>
      <c r="F46" s="10">
        <v>3</v>
      </c>
      <c r="G46" s="1">
        <v>110</v>
      </c>
      <c r="J46" s="2" t="s">
        <v>87</v>
      </c>
      <c r="K46" s="2">
        <v>2</v>
      </c>
      <c r="L46" s="2" t="s">
        <v>10</v>
      </c>
      <c r="M46" s="11" t="s">
        <v>92</v>
      </c>
      <c r="N46" s="11">
        <v>2</v>
      </c>
      <c r="O46" s="11">
        <v>1</v>
      </c>
      <c r="P46" s="2"/>
      <c r="S46" s="2" t="s">
        <v>87</v>
      </c>
      <c r="T46" s="2">
        <v>2</v>
      </c>
      <c r="U46" s="2" t="s">
        <v>10</v>
      </c>
      <c r="V46" s="11">
        <v>3</v>
      </c>
      <c r="W46" s="11">
        <v>3</v>
      </c>
      <c r="X46" s="11">
        <v>3</v>
      </c>
      <c r="Y46" s="2"/>
      <c r="AB46" s="2" t="s">
        <v>87</v>
      </c>
      <c r="AC46" s="2">
        <v>2</v>
      </c>
      <c r="AD46" s="2" t="s">
        <v>10</v>
      </c>
      <c r="AE46" s="2">
        <v>3</v>
      </c>
      <c r="AF46" s="2">
        <v>3</v>
      </c>
      <c r="AG46" s="2">
        <v>3</v>
      </c>
      <c r="AH46" s="2">
        <v>110</v>
      </c>
    </row>
    <row r="47" spans="1:34" x14ac:dyDescent="0.2">
      <c r="A47" s="1" t="s">
        <v>87</v>
      </c>
      <c r="B47" s="1">
        <v>2</v>
      </c>
      <c r="C47" s="1" t="s">
        <v>11</v>
      </c>
      <c r="D47" s="10">
        <v>3</v>
      </c>
      <c r="E47" s="10">
        <v>3</v>
      </c>
      <c r="F47" s="10">
        <v>3</v>
      </c>
      <c r="G47" s="1">
        <v>110</v>
      </c>
      <c r="J47" s="2" t="s">
        <v>87</v>
      </c>
      <c r="K47" s="2">
        <v>2</v>
      </c>
      <c r="L47" s="2" t="s">
        <v>11</v>
      </c>
      <c r="M47" s="11" t="s">
        <v>92</v>
      </c>
      <c r="N47" s="11" t="s">
        <v>92</v>
      </c>
      <c r="O47" s="11" t="s">
        <v>92</v>
      </c>
      <c r="P47" s="2"/>
      <c r="S47" s="2" t="s">
        <v>87</v>
      </c>
      <c r="T47" s="2">
        <v>2</v>
      </c>
      <c r="U47" s="2" t="s">
        <v>11</v>
      </c>
      <c r="V47" s="11">
        <v>3</v>
      </c>
      <c r="W47" s="11">
        <v>3</v>
      </c>
      <c r="X47" s="11">
        <v>3</v>
      </c>
      <c r="Y47" s="2"/>
      <c r="AB47" s="2" t="s">
        <v>87</v>
      </c>
      <c r="AC47" s="2">
        <v>2</v>
      </c>
      <c r="AD47" s="2" t="s">
        <v>11</v>
      </c>
      <c r="AE47" s="2">
        <v>3</v>
      </c>
      <c r="AF47" s="2">
        <v>3</v>
      </c>
      <c r="AG47" s="2">
        <v>3</v>
      </c>
      <c r="AH47" s="2">
        <v>110</v>
      </c>
    </row>
    <row r="48" spans="1:34" x14ac:dyDescent="0.2">
      <c r="A48" s="1" t="s">
        <v>87</v>
      </c>
      <c r="B48" s="1">
        <v>2</v>
      </c>
      <c r="C48" s="1" t="s">
        <v>12</v>
      </c>
      <c r="D48" s="1">
        <v>0</v>
      </c>
      <c r="E48" s="1">
        <v>0</v>
      </c>
      <c r="F48" s="1">
        <v>0</v>
      </c>
      <c r="G48" s="1">
        <v>0.3</v>
      </c>
      <c r="J48" s="2" t="s">
        <v>87</v>
      </c>
      <c r="K48" s="2">
        <v>2</v>
      </c>
      <c r="L48" s="2" t="s">
        <v>12</v>
      </c>
      <c r="M48" s="11" t="s">
        <v>92</v>
      </c>
      <c r="N48" s="11" t="s">
        <v>95</v>
      </c>
      <c r="O48" s="11" t="s">
        <v>95</v>
      </c>
      <c r="P48" s="2"/>
      <c r="S48" s="2" t="s">
        <v>87</v>
      </c>
      <c r="T48" s="2">
        <v>2</v>
      </c>
      <c r="U48" s="2" t="s">
        <v>12</v>
      </c>
      <c r="V48" s="11">
        <v>3</v>
      </c>
      <c r="W48" s="11">
        <v>3</v>
      </c>
      <c r="X48" s="11">
        <v>3</v>
      </c>
      <c r="Y48" s="2"/>
      <c r="AB48" s="2" t="s">
        <v>87</v>
      </c>
      <c r="AC48" s="2">
        <v>2</v>
      </c>
      <c r="AD48" s="2" t="s">
        <v>12</v>
      </c>
      <c r="AE48" s="2">
        <v>3</v>
      </c>
      <c r="AF48" s="2">
        <v>3</v>
      </c>
      <c r="AG48" s="2">
        <v>3</v>
      </c>
      <c r="AH48" s="2">
        <v>110</v>
      </c>
    </row>
    <row r="49" spans="1:34" x14ac:dyDescent="0.2">
      <c r="A49" s="1" t="s">
        <v>87</v>
      </c>
      <c r="B49" s="1">
        <v>3</v>
      </c>
      <c r="C49" s="1" t="s">
        <v>10</v>
      </c>
      <c r="D49" s="10">
        <v>3</v>
      </c>
      <c r="E49" s="10">
        <v>3</v>
      </c>
      <c r="F49" s="10">
        <v>3</v>
      </c>
      <c r="G49" s="1">
        <v>110</v>
      </c>
      <c r="J49" s="2" t="s">
        <v>87</v>
      </c>
      <c r="K49" s="2">
        <v>3</v>
      </c>
      <c r="L49" s="2" t="s">
        <v>10</v>
      </c>
      <c r="M49" s="11" t="s">
        <v>92</v>
      </c>
      <c r="N49" s="11" t="s">
        <v>92</v>
      </c>
      <c r="O49" s="11" t="s">
        <v>92</v>
      </c>
      <c r="P49" s="2"/>
      <c r="S49" s="2" t="s">
        <v>87</v>
      </c>
      <c r="T49" s="2">
        <v>3</v>
      </c>
      <c r="U49" s="2" t="s">
        <v>10</v>
      </c>
      <c r="V49" s="11">
        <v>3</v>
      </c>
      <c r="W49" s="11">
        <v>3</v>
      </c>
      <c r="X49" s="11">
        <v>3</v>
      </c>
      <c r="Y49" s="2"/>
      <c r="AB49" s="2" t="s">
        <v>87</v>
      </c>
      <c r="AC49" s="2">
        <v>3</v>
      </c>
      <c r="AD49" s="2" t="s">
        <v>10</v>
      </c>
      <c r="AE49" s="2">
        <v>3</v>
      </c>
      <c r="AF49" s="2">
        <v>3</v>
      </c>
      <c r="AG49" s="2">
        <v>3</v>
      </c>
      <c r="AH49" s="2">
        <v>110</v>
      </c>
    </row>
    <row r="50" spans="1:34" x14ac:dyDescent="0.2">
      <c r="A50" s="1" t="s">
        <v>87</v>
      </c>
      <c r="B50" s="1">
        <v>3</v>
      </c>
      <c r="C50" s="1" t="s">
        <v>11</v>
      </c>
      <c r="D50" s="10">
        <v>3</v>
      </c>
      <c r="E50" s="10">
        <v>3</v>
      </c>
      <c r="F50" s="10">
        <v>3</v>
      </c>
      <c r="G50" s="1">
        <v>110</v>
      </c>
      <c r="J50" s="2" t="s">
        <v>87</v>
      </c>
      <c r="K50" s="2">
        <v>3</v>
      </c>
      <c r="L50" s="2" t="s">
        <v>11</v>
      </c>
      <c r="M50" s="11" t="s">
        <v>92</v>
      </c>
      <c r="N50" s="11" t="s">
        <v>92</v>
      </c>
      <c r="O50" s="11" t="s">
        <v>92</v>
      </c>
      <c r="P50" s="2"/>
      <c r="S50" s="2" t="s">
        <v>87</v>
      </c>
      <c r="T50" s="2">
        <v>3</v>
      </c>
      <c r="U50" s="2" t="s">
        <v>11</v>
      </c>
      <c r="V50" s="11">
        <v>3</v>
      </c>
      <c r="W50" s="11">
        <v>3</v>
      </c>
      <c r="X50" s="11">
        <v>3</v>
      </c>
      <c r="Y50" s="2"/>
      <c r="AB50" s="2" t="s">
        <v>87</v>
      </c>
      <c r="AC50" s="2">
        <v>3</v>
      </c>
      <c r="AD50" s="2" t="s">
        <v>11</v>
      </c>
      <c r="AE50" s="2">
        <v>3</v>
      </c>
      <c r="AF50" s="2">
        <v>3</v>
      </c>
      <c r="AG50" s="2">
        <v>3</v>
      </c>
      <c r="AH50" s="2">
        <v>110</v>
      </c>
    </row>
    <row r="51" spans="1:34" x14ac:dyDescent="0.2">
      <c r="A51" s="1" t="s">
        <v>87</v>
      </c>
      <c r="B51" s="1">
        <v>3</v>
      </c>
      <c r="C51" s="1" t="s">
        <v>12</v>
      </c>
      <c r="D51" s="1">
        <v>0</v>
      </c>
      <c r="E51" s="1">
        <v>0</v>
      </c>
      <c r="F51" s="1">
        <v>0</v>
      </c>
      <c r="G51" s="1">
        <v>0.3</v>
      </c>
      <c r="J51" s="2" t="s">
        <v>87</v>
      </c>
      <c r="K51" s="2">
        <v>3</v>
      </c>
      <c r="L51" s="2" t="s">
        <v>12</v>
      </c>
      <c r="M51" s="11" t="s">
        <v>92</v>
      </c>
      <c r="N51" s="11" t="s">
        <v>95</v>
      </c>
      <c r="O51" s="11" t="s">
        <v>95</v>
      </c>
      <c r="P51" s="2"/>
      <c r="S51" s="2" t="s">
        <v>87</v>
      </c>
      <c r="T51" s="2">
        <v>3</v>
      </c>
      <c r="U51" s="2" t="s">
        <v>12</v>
      </c>
      <c r="V51" s="11">
        <v>3</v>
      </c>
      <c r="W51" s="11">
        <v>3</v>
      </c>
      <c r="X51" s="11">
        <v>3</v>
      </c>
      <c r="Y51" s="2"/>
      <c r="AB51" s="2" t="s">
        <v>87</v>
      </c>
      <c r="AC51" s="2">
        <v>3</v>
      </c>
      <c r="AD51" s="2" t="s">
        <v>12</v>
      </c>
      <c r="AE51" s="2">
        <v>3</v>
      </c>
      <c r="AF51" s="2">
        <v>3</v>
      </c>
      <c r="AG51" s="2">
        <v>3</v>
      </c>
      <c r="AH51" s="2">
        <v>110</v>
      </c>
    </row>
    <row r="53" spans="1:34" x14ac:dyDescent="0.2">
      <c r="A53" s="1" t="s">
        <v>12</v>
      </c>
      <c r="B53" t="s">
        <v>18</v>
      </c>
      <c r="C53" t="s">
        <v>19</v>
      </c>
      <c r="D53" t="s">
        <v>20</v>
      </c>
      <c r="E53" t="s">
        <v>59</v>
      </c>
      <c r="F53" t="s">
        <v>60</v>
      </c>
    </row>
    <row r="54" spans="1:34" x14ac:dyDescent="0.2">
      <c r="A54" t="s">
        <v>89</v>
      </c>
      <c r="B54" s="1">
        <v>4.3</v>
      </c>
      <c r="C54">
        <v>2.2999999999999998</v>
      </c>
      <c r="D54">
        <v>7.5</v>
      </c>
      <c r="E54">
        <f>AVERAGE(B54:D54)</f>
        <v>4.7</v>
      </c>
      <c r="F54">
        <f>STDEV(B54:D54)</f>
        <v>2.6229754097208007</v>
      </c>
    </row>
    <row r="55" spans="1:34" x14ac:dyDescent="0.2">
      <c r="A55" t="s">
        <v>84</v>
      </c>
      <c r="B55" s="1">
        <v>9.3000000000000007</v>
      </c>
      <c r="C55">
        <v>24</v>
      </c>
      <c r="D55">
        <v>4.3</v>
      </c>
      <c r="E55">
        <f t="shared" ref="E55:E57" si="0">AVERAGE(B55:D55)</f>
        <v>12.533333333333331</v>
      </c>
      <c r="F55">
        <f t="shared" ref="F55:F57" si="1">STDEV(B55:D55)</f>
        <v>10.240279944090075</v>
      </c>
    </row>
    <row r="56" spans="1:34" x14ac:dyDescent="0.2">
      <c r="A56" t="s">
        <v>85</v>
      </c>
      <c r="B56" s="1">
        <v>2.2999999999999998</v>
      </c>
      <c r="C56">
        <v>9.3000000000000007</v>
      </c>
      <c r="D56">
        <v>4.3</v>
      </c>
      <c r="E56">
        <f t="shared" si="0"/>
        <v>5.3000000000000007</v>
      </c>
      <c r="F56">
        <f t="shared" si="1"/>
        <v>3.6055512754639873</v>
      </c>
    </row>
    <row r="57" spans="1:34" x14ac:dyDescent="0.2">
      <c r="A57" t="s">
        <v>90</v>
      </c>
      <c r="B57" s="1">
        <v>0.3</v>
      </c>
      <c r="C57">
        <v>0.3</v>
      </c>
      <c r="D57">
        <v>0.3</v>
      </c>
      <c r="E57">
        <f t="shared" si="0"/>
        <v>0.3</v>
      </c>
      <c r="F57">
        <f t="shared" si="1"/>
        <v>0</v>
      </c>
    </row>
    <row r="59" spans="1:34" x14ac:dyDescent="0.2">
      <c r="A59" t="s">
        <v>86</v>
      </c>
      <c r="B59" t="s">
        <v>142</v>
      </c>
      <c r="C59" t="s">
        <v>143</v>
      </c>
      <c r="D59" t="s">
        <v>144</v>
      </c>
      <c r="E59" t="s">
        <v>26</v>
      </c>
      <c r="F59" t="s">
        <v>145</v>
      </c>
      <c r="I59" t="s">
        <v>84</v>
      </c>
      <c r="J59" t="s">
        <v>142</v>
      </c>
      <c r="K59" t="s">
        <v>143</v>
      </c>
      <c r="L59" t="s">
        <v>144</v>
      </c>
      <c r="M59" t="s">
        <v>26</v>
      </c>
      <c r="N59" t="s">
        <v>145</v>
      </c>
      <c r="Q59" t="s">
        <v>85</v>
      </c>
      <c r="R59" t="s">
        <v>142</v>
      </c>
      <c r="S59" t="s">
        <v>143</v>
      </c>
      <c r="T59" t="s">
        <v>144</v>
      </c>
      <c r="U59" t="s">
        <v>26</v>
      </c>
      <c r="V59" t="s">
        <v>145</v>
      </c>
    </row>
    <row r="60" spans="1:34" x14ac:dyDescent="0.2">
      <c r="A60" t="s">
        <v>146</v>
      </c>
      <c r="B60">
        <v>2.2999999999999998</v>
      </c>
      <c r="C60">
        <v>4.3</v>
      </c>
      <c r="D60">
        <v>7.5</v>
      </c>
      <c r="E60">
        <f>AVERAGE(B60:D60)</f>
        <v>4.7</v>
      </c>
      <c r="F60">
        <f>STDEV(B60:D60)</f>
        <v>2.6229754097208007</v>
      </c>
      <c r="I60" t="s">
        <v>146</v>
      </c>
      <c r="J60">
        <v>15</v>
      </c>
      <c r="K60">
        <v>2.2999999999999998</v>
      </c>
      <c r="L60">
        <v>9.3000000000000007</v>
      </c>
      <c r="M60">
        <f>AVERAGE(J60:L60)</f>
        <v>8.8666666666666671</v>
      </c>
      <c r="N60">
        <f>STDEV(J60:L60)</f>
        <v>6.3610795729446199</v>
      </c>
      <c r="Q60" t="s">
        <v>146</v>
      </c>
      <c r="R60">
        <v>15</v>
      </c>
      <c r="S60">
        <v>4.3</v>
      </c>
      <c r="T60">
        <v>4.3</v>
      </c>
      <c r="U60">
        <f>AVERAGE(R60:T60)</f>
        <v>7.8666666666666671</v>
      </c>
      <c r="V60">
        <f>STDEV(R60:T60)</f>
        <v>6.1776478803289967</v>
      </c>
    </row>
    <row r="61" spans="1:34" x14ac:dyDescent="0.2">
      <c r="A61" t="s">
        <v>147</v>
      </c>
      <c r="B61">
        <v>15</v>
      </c>
      <c r="C61">
        <v>46</v>
      </c>
      <c r="D61">
        <v>7.5</v>
      </c>
      <c r="E61">
        <f t="shared" ref="E61:E62" si="2">AVERAGE(B61:D61)</f>
        <v>22.833333333333332</v>
      </c>
      <c r="F61">
        <f t="shared" ref="F61:F62" si="3">STDEV(B61:D61)</f>
        <v>20.410373179668554</v>
      </c>
      <c r="I61" t="s">
        <v>147</v>
      </c>
      <c r="J61">
        <v>46</v>
      </c>
      <c r="K61">
        <v>4.3</v>
      </c>
      <c r="L61">
        <v>4.3</v>
      </c>
      <c r="M61">
        <f t="shared" ref="M61:M62" si="4">AVERAGE(J61:L61)</f>
        <v>18.2</v>
      </c>
      <c r="N61">
        <f t="shared" ref="N61:N62" si="5">STDEV(J61:L61)</f>
        <v>24.075506225207391</v>
      </c>
      <c r="Q61" t="s">
        <v>147</v>
      </c>
      <c r="R61">
        <v>2.2999999999999998</v>
      </c>
      <c r="S61">
        <v>2.2999999999999998</v>
      </c>
      <c r="T61">
        <v>2.2999999999999998</v>
      </c>
      <c r="U61">
        <f t="shared" ref="U61:U62" si="6">AVERAGE(R61:T61)</f>
        <v>2.2999999999999998</v>
      </c>
      <c r="V61">
        <f t="shared" ref="V61:V62" si="7">STDEV(R61:T61)</f>
        <v>0</v>
      </c>
    </row>
    <row r="62" spans="1:34" x14ac:dyDescent="0.2">
      <c r="A62" t="s">
        <v>148</v>
      </c>
      <c r="B62">
        <v>4.3</v>
      </c>
      <c r="C62">
        <v>2.2999999999999998</v>
      </c>
      <c r="D62">
        <v>7.5</v>
      </c>
      <c r="E62">
        <f t="shared" si="2"/>
        <v>4.7</v>
      </c>
      <c r="F62">
        <f t="shared" si="3"/>
        <v>2.6229754097208007</v>
      </c>
      <c r="I62" t="s">
        <v>148</v>
      </c>
      <c r="J62">
        <v>9.3000000000000007</v>
      </c>
      <c r="K62">
        <v>24</v>
      </c>
      <c r="L62">
        <v>4.3</v>
      </c>
      <c r="M62">
        <f t="shared" si="4"/>
        <v>12.533333333333331</v>
      </c>
      <c r="N62">
        <f t="shared" si="5"/>
        <v>10.240279944090075</v>
      </c>
      <c r="Q62" t="s">
        <v>148</v>
      </c>
      <c r="R62">
        <v>2.2999999999999998</v>
      </c>
      <c r="S62">
        <v>9.3000000000000007</v>
      </c>
      <c r="T62">
        <v>4.3</v>
      </c>
      <c r="U62">
        <f t="shared" si="6"/>
        <v>5.3000000000000007</v>
      </c>
      <c r="V62">
        <f t="shared" si="7"/>
        <v>3.6055512754639873</v>
      </c>
    </row>
    <row r="65" spans="1:5" x14ac:dyDescent="0.2">
      <c r="A65" t="s">
        <v>149</v>
      </c>
      <c r="C65" t="s">
        <v>142</v>
      </c>
      <c r="D65" t="s">
        <v>143</v>
      </c>
      <c r="E65" t="s">
        <v>144</v>
      </c>
    </row>
    <row r="66" spans="1:5" x14ac:dyDescent="0.2">
      <c r="B66" t="s">
        <v>146</v>
      </c>
      <c r="C66">
        <v>2.2999999999999998</v>
      </c>
      <c r="D66">
        <v>4.3</v>
      </c>
      <c r="E66">
        <v>7.5</v>
      </c>
    </row>
    <row r="67" spans="1:5" x14ac:dyDescent="0.2">
      <c r="B67" t="s">
        <v>147</v>
      </c>
      <c r="C67">
        <v>15</v>
      </c>
      <c r="D67">
        <v>46</v>
      </c>
      <c r="E67">
        <v>7.5</v>
      </c>
    </row>
    <row r="68" spans="1:5" x14ac:dyDescent="0.2">
      <c r="B68" t="s">
        <v>148</v>
      </c>
      <c r="C68">
        <v>4.3</v>
      </c>
      <c r="D68">
        <v>2.2999999999999998</v>
      </c>
      <c r="E68">
        <v>7.5</v>
      </c>
    </row>
    <row r="69" spans="1:5" x14ac:dyDescent="0.2">
      <c r="A69" t="s">
        <v>150</v>
      </c>
      <c r="B69" t="s">
        <v>146</v>
      </c>
      <c r="C69">
        <v>15</v>
      </c>
      <c r="D69">
        <v>2.2999999999999998</v>
      </c>
      <c r="E69">
        <v>9.3000000000000007</v>
      </c>
    </row>
    <row r="70" spans="1:5" x14ac:dyDescent="0.2">
      <c r="B70" t="s">
        <v>147</v>
      </c>
      <c r="C70">
        <v>46</v>
      </c>
      <c r="D70">
        <v>4.3</v>
      </c>
      <c r="E70">
        <v>4.3</v>
      </c>
    </row>
    <row r="71" spans="1:5" x14ac:dyDescent="0.2">
      <c r="B71" t="s">
        <v>148</v>
      </c>
      <c r="C71">
        <v>9.3000000000000007</v>
      </c>
      <c r="D71">
        <v>24</v>
      </c>
      <c r="E71">
        <v>4.3</v>
      </c>
    </row>
    <row r="72" spans="1:5" x14ac:dyDescent="0.2">
      <c r="A72" t="s">
        <v>151</v>
      </c>
      <c r="B72" t="s">
        <v>146</v>
      </c>
      <c r="C72">
        <v>15</v>
      </c>
      <c r="D72">
        <v>4.3</v>
      </c>
      <c r="E72">
        <v>4.3</v>
      </c>
    </row>
    <row r="73" spans="1:5" x14ac:dyDescent="0.2">
      <c r="B73" t="s">
        <v>147</v>
      </c>
      <c r="C73">
        <v>2.2999999999999998</v>
      </c>
      <c r="D73">
        <v>2.2999999999999998</v>
      </c>
      <c r="E73">
        <v>2.2999999999999998</v>
      </c>
    </row>
    <row r="74" spans="1:5" x14ac:dyDescent="0.2">
      <c r="B74" t="s">
        <v>148</v>
      </c>
      <c r="C74">
        <v>2.2999999999999998</v>
      </c>
      <c r="D74">
        <v>9.3000000000000007</v>
      </c>
      <c r="E74">
        <v>4.3</v>
      </c>
    </row>
    <row r="76" spans="1:5" x14ac:dyDescent="0.2">
      <c r="A76" t="s">
        <v>21</v>
      </c>
    </row>
    <row r="78" spans="1:5" ht="17" thickBot="1" x14ac:dyDescent="0.25">
      <c r="A78" t="s">
        <v>22</v>
      </c>
    </row>
    <row r="79" spans="1:5" x14ac:dyDescent="0.2">
      <c r="A79" s="4" t="s">
        <v>23</v>
      </c>
      <c r="B79" s="4" t="s">
        <v>24</v>
      </c>
      <c r="C79" s="4" t="s">
        <v>25</v>
      </c>
      <c r="D79" s="4" t="s">
        <v>26</v>
      </c>
      <c r="E79" s="4" t="s">
        <v>27</v>
      </c>
    </row>
    <row r="80" spans="1:5" x14ac:dyDescent="0.2">
      <c r="A80" t="s">
        <v>28</v>
      </c>
      <c r="B80">
        <v>3</v>
      </c>
      <c r="C80">
        <v>14.1</v>
      </c>
      <c r="D80">
        <v>4.7</v>
      </c>
      <c r="E80">
        <v>6.8800000000000026</v>
      </c>
    </row>
    <row r="81" spans="1:7" x14ac:dyDescent="0.2">
      <c r="A81" t="s">
        <v>29</v>
      </c>
      <c r="B81">
        <v>3</v>
      </c>
      <c r="C81">
        <v>68.5</v>
      </c>
      <c r="D81">
        <v>22.833333333333332</v>
      </c>
      <c r="E81">
        <v>416.58333333333337</v>
      </c>
    </row>
    <row r="82" spans="1:7" x14ac:dyDescent="0.2">
      <c r="A82" t="s">
        <v>30</v>
      </c>
      <c r="B82">
        <v>3</v>
      </c>
      <c r="C82">
        <v>14.1</v>
      </c>
      <c r="D82">
        <v>4.7</v>
      </c>
      <c r="E82">
        <v>6.8800000000000026</v>
      </c>
    </row>
    <row r="83" spans="1:7" x14ac:dyDescent="0.2">
      <c r="A83" t="s">
        <v>137</v>
      </c>
      <c r="B83">
        <v>3</v>
      </c>
      <c r="C83">
        <v>26.6</v>
      </c>
      <c r="D83">
        <v>8.8666666666666671</v>
      </c>
      <c r="E83">
        <v>40.46333333333331</v>
      </c>
    </row>
    <row r="84" spans="1:7" x14ac:dyDescent="0.2">
      <c r="A84" t="s">
        <v>152</v>
      </c>
      <c r="B84">
        <v>3</v>
      </c>
      <c r="C84">
        <v>54.599999999999994</v>
      </c>
      <c r="D84">
        <v>18.2</v>
      </c>
      <c r="E84">
        <v>579.62999999999988</v>
      </c>
    </row>
    <row r="85" spans="1:7" x14ac:dyDescent="0.2">
      <c r="A85" t="s">
        <v>153</v>
      </c>
      <c r="B85">
        <v>3</v>
      </c>
      <c r="C85">
        <v>37.599999999999994</v>
      </c>
      <c r="D85">
        <v>12.533333333333331</v>
      </c>
      <c r="E85">
        <v>104.86333333333343</v>
      </c>
    </row>
    <row r="86" spans="1:7" x14ac:dyDescent="0.2">
      <c r="A86" t="s">
        <v>154</v>
      </c>
      <c r="B86">
        <v>3</v>
      </c>
      <c r="C86">
        <v>23.6</v>
      </c>
      <c r="D86">
        <v>7.8666666666666671</v>
      </c>
      <c r="E86">
        <v>38.163333333333341</v>
      </c>
    </row>
    <row r="87" spans="1:7" x14ac:dyDescent="0.2">
      <c r="A87" t="s">
        <v>155</v>
      </c>
      <c r="B87">
        <v>3</v>
      </c>
      <c r="C87">
        <v>6.8999999999999995</v>
      </c>
      <c r="D87">
        <v>2.2999999999999998</v>
      </c>
      <c r="E87">
        <v>0</v>
      </c>
    </row>
    <row r="88" spans="1:7" ht="17" thickBot="1" x14ac:dyDescent="0.25">
      <c r="A88" s="3" t="s">
        <v>156</v>
      </c>
      <c r="B88" s="3">
        <v>3</v>
      </c>
      <c r="C88" s="3">
        <v>15.900000000000002</v>
      </c>
      <c r="D88" s="3">
        <v>5.3000000000000007</v>
      </c>
      <c r="E88" s="3">
        <v>12.999999999999986</v>
      </c>
    </row>
    <row r="91" spans="1:7" ht="17" thickBot="1" x14ac:dyDescent="0.25">
      <c r="A91" t="s">
        <v>31</v>
      </c>
    </row>
    <row r="92" spans="1:7" x14ac:dyDescent="0.2">
      <c r="A92" s="4" t="s">
        <v>32</v>
      </c>
      <c r="B92" s="4" t="s">
        <v>33</v>
      </c>
      <c r="C92" s="4" t="s">
        <v>34</v>
      </c>
      <c r="D92" s="4" t="s">
        <v>35</v>
      </c>
      <c r="E92" s="4" t="s">
        <v>36</v>
      </c>
      <c r="F92" s="4" t="s">
        <v>37</v>
      </c>
      <c r="G92" s="4" t="s">
        <v>38</v>
      </c>
    </row>
    <row r="93" spans="1:7" x14ac:dyDescent="0.2">
      <c r="A93" t="s">
        <v>39</v>
      </c>
      <c r="B93">
        <v>1142.813333333333</v>
      </c>
      <c r="C93">
        <v>8</v>
      </c>
      <c r="D93">
        <v>142.85166666666663</v>
      </c>
      <c r="E93">
        <v>1.0656478025302605</v>
      </c>
      <c r="F93">
        <v>0.4278022589754325</v>
      </c>
      <c r="G93">
        <v>2.5101578953835757</v>
      </c>
    </row>
    <row r="94" spans="1:7" x14ac:dyDescent="0.2">
      <c r="A94" t="s">
        <v>40</v>
      </c>
      <c r="B94">
        <v>2412.9266666666663</v>
      </c>
      <c r="C94">
        <v>18</v>
      </c>
      <c r="D94">
        <v>134.05148148148146</v>
      </c>
    </row>
    <row r="96" spans="1:7" ht="17" thickBot="1" x14ac:dyDescent="0.25">
      <c r="A96" s="3" t="s">
        <v>41</v>
      </c>
      <c r="B96" s="3">
        <v>3555.7399999999993</v>
      </c>
      <c r="C96" s="3">
        <v>26</v>
      </c>
      <c r="D96" s="3"/>
      <c r="E96" s="3"/>
      <c r="F96" s="3"/>
      <c r="G96" s="3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FCFC-1C46-6447-A89F-7760B1FAB8EA}">
  <dimension ref="A1:I38"/>
  <sheetViews>
    <sheetView workbookViewId="0">
      <selection activeCell="K26" sqref="K26"/>
    </sheetView>
  </sheetViews>
  <sheetFormatPr baseColWidth="10" defaultRowHeight="16" x14ac:dyDescent="0.2"/>
  <sheetData>
    <row r="1" spans="1:9" x14ac:dyDescent="0.2">
      <c r="A1" t="s">
        <v>103</v>
      </c>
    </row>
    <row r="2" spans="1:9" x14ac:dyDescent="0.2">
      <c r="A2" t="s">
        <v>104</v>
      </c>
    </row>
    <row r="3" spans="1:9" x14ac:dyDescent="0.2">
      <c r="B3" t="s">
        <v>105</v>
      </c>
      <c r="C3" t="s">
        <v>106</v>
      </c>
      <c r="D3" t="s">
        <v>110</v>
      </c>
      <c r="E3" t="s">
        <v>111</v>
      </c>
      <c r="F3" t="s">
        <v>107</v>
      </c>
      <c r="G3" t="s">
        <v>108</v>
      </c>
      <c r="H3" t="s">
        <v>112</v>
      </c>
      <c r="I3" t="s">
        <v>113</v>
      </c>
    </row>
    <row r="4" spans="1:9" x14ac:dyDescent="0.2">
      <c r="A4" t="s">
        <v>109</v>
      </c>
      <c r="B4" s="5">
        <v>1020</v>
      </c>
      <c r="C4" s="5">
        <v>1180</v>
      </c>
      <c r="D4" s="5">
        <f>AVERAGE(B4:C4)</f>
        <v>1100</v>
      </c>
      <c r="E4" s="7">
        <f>LOG10(D4)</f>
        <v>3.0413926851582249</v>
      </c>
      <c r="F4" s="5">
        <v>1340</v>
      </c>
      <c r="G4" s="5">
        <v>1420</v>
      </c>
      <c r="H4" s="5">
        <f>AVERAGE(F4:G4)</f>
        <v>1380</v>
      </c>
      <c r="I4" s="7">
        <f>LOG10(H4)</f>
        <v>3.1398790864012365</v>
      </c>
    </row>
    <row r="6" spans="1:9" x14ac:dyDescent="0.2">
      <c r="A6" t="s">
        <v>114</v>
      </c>
      <c r="B6" t="s">
        <v>115</v>
      </c>
      <c r="C6" t="s">
        <v>111</v>
      </c>
      <c r="D6" t="s">
        <v>47</v>
      </c>
      <c r="E6" t="s">
        <v>116</v>
      </c>
      <c r="F6" t="s">
        <v>123</v>
      </c>
    </row>
    <row r="7" spans="1:9" x14ac:dyDescent="0.2">
      <c r="A7" t="s">
        <v>117</v>
      </c>
      <c r="B7" s="5">
        <v>2160000000</v>
      </c>
      <c r="C7">
        <f>LOG10(B7)</f>
        <v>9.3344537511509316</v>
      </c>
      <c r="D7" s="5">
        <v>1600000000</v>
      </c>
      <c r="E7">
        <f>LOG10(D7)</f>
        <v>9.204119982655925</v>
      </c>
      <c r="F7" s="12">
        <f>(B7-D7)/B7*100</f>
        <v>25.925925925925924</v>
      </c>
    </row>
    <row r="8" spans="1:9" x14ac:dyDescent="0.2">
      <c r="A8" t="s">
        <v>118</v>
      </c>
      <c r="B8" s="5">
        <v>980000000</v>
      </c>
      <c r="C8">
        <f t="shared" ref="C8:C14" si="0">LOG10(B8)</f>
        <v>8.9912260756924951</v>
      </c>
      <c r="D8" s="5">
        <v>840000000</v>
      </c>
      <c r="E8">
        <f t="shared" ref="E8:E14" si="1">LOG10(D8)</f>
        <v>8.924279286061882</v>
      </c>
      <c r="F8" s="12">
        <f t="shared" ref="F8:F9" si="2">(B8-D8)/B8*100</f>
        <v>14.285714285714285</v>
      </c>
    </row>
    <row r="9" spans="1:9" x14ac:dyDescent="0.2">
      <c r="A9" t="s">
        <v>119</v>
      </c>
      <c r="B9" s="5">
        <v>1720000000</v>
      </c>
      <c r="C9">
        <f t="shared" si="0"/>
        <v>9.2355284469075496</v>
      </c>
      <c r="D9" s="5">
        <v>1160000000</v>
      </c>
      <c r="E9">
        <f t="shared" si="1"/>
        <v>9.0644579892269181</v>
      </c>
      <c r="F9" s="12">
        <f t="shared" si="2"/>
        <v>32.558139534883722</v>
      </c>
    </row>
    <row r="10" spans="1:9" x14ac:dyDescent="0.2">
      <c r="A10" s="7" t="s">
        <v>124</v>
      </c>
      <c r="B10" s="13">
        <f>AVERAGE(B7:B9)</f>
        <v>1620000000</v>
      </c>
      <c r="C10" s="7">
        <f>LOG10(B10)</f>
        <v>9.2095150145426317</v>
      </c>
      <c r="D10" s="13">
        <f>AVERAGE(D7:D9)</f>
        <v>1200000000</v>
      </c>
      <c r="E10" s="7">
        <f>LOG10(D10)</f>
        <v>9.0791812460476251</v>
      </c>
      <c r="F10" s="14">
        <f>AVERAGE(F7:F9)</f>
        <v>24.256593248841313</v>
      </c>
    </row>
    <row r="11" spans="1:9" x14ac:dyDescent="0.2">
      <c r="A11" s="7" t="s">
        <v>125</v>
      </c>
      <c r="B11" s="13"/>
      <c r="C11" s="7">
        <f t="shared" ref="C11:F11" si="3">STDEV(C7:C10)</f>
        <v>0.14468688865804516</v>
      </c>
      <c r="D11" s="7"/>
      <c r="E11" s="7">
        <f t="shared" si="3"/>
        <v>0.11448705753051516</v>
      </c>
      <c r="F11" s="7">
        <f t="shared" si="3"/>
        <v>7.5525000192743237</v>
      </c>
    </row>
    <row r="12" spans="1:9" x14ac:dyDescent="0.2">
      <c r="A12" t="s">
        <v>120</v>
      </c>
      <c r="B12" s="5">
        <v>1580000000</v>
      </c>
      <c r="C12">
        <f t="shared" si="0"/>
        <v>9.1986570869544231</v>
      </c>
      <c r="D12" s="5">
        <v>680000000</v>
      </c>
      <c r="E12">
        <f t="shared" si="1"/>
        <v>8.8325089127062366</v>
      </c>
      <c r="F12" s="12">
        <f>(B12-D12)/B12*100</f>
        <v>56.962025316455701</v>
      </c>
    </row>
    <row r="13" spans="1:9" x14ac:dyDescent="0.2">
      <c r="A13" t="s">
        <v>121</v>
      </c>
      <c r="B13" s="5">
        <v>1420000000</v>
      </c>
      <c r="C13">
        <f t="shared" si="0"/>
        <v>9.1522883443830558</v>
      </c>
      <c r="D13" s="5">
        <v>1280000000</v>
      </c>
      <c r="E13">
        <f t="shared" si="1"/>
        <v>9.1072099696478688</v>
      </c>
      <c r="F13" s="12">
        <f t="shared" ref="F13:F14" si="4">(B13-D13)/B13*100</f>
        <v>9.8591549295774641</v>
      </c>
    </row>
    <row r="14" spans="1:9" x14ac:dyDescent="0.2">
      <c r="A14" t="s">
        <v>122</v>
      </c>
      <c r="B14" s="5">
        <v>2440000000</v>
      </c>
      <c r="C14">
        <f t="shared" si="0"/>
        <v>9.3873898263387296</v>
      </c>
      <c r="D14" s="5">
        <v>1060000000</v>
      </c>
      <c r="E14">
        <f t="shared" si="1"/>
        <v>9.0253058652647695</v>
      </c>
      <c r="F14" s="12">
        <f t="shared" si="4"/>
        <v>56.557377049180324</v>
      </c>
    </row>
    <row r="15" spans="1:9" x14ac:dyDescent="0.2">
      <c r="A15" s="7" t="s">
        <v>126</v>
      </c>
      <c r="B15" s="13">
        <f>AVERAGE(B12:B14)</f>
        <v>1813333333.3333333</v>
      </c>
      <c r="C15" s="7">
        <f>LOG10(B15)</f>
        <v>9.2584776449785178</v>
      </c>
      <c r="D15" s="13">
        <f>AVERAGE(D12:D14)</f>
        <v>1006666666.6666666</v>
      </c>
      <c r="E15" s="7">
        <f>LOG10(D15)</f>
        <v>9.0028856882374875</v>
      </c>
      <c r="F15" s="14">
        <f>AVERAGE(F12:F14)</f>
        <v>41.126185765071163</v>
      </c>
    </row>
    <row r="16" spans="1:9" x14ac:dyDescent="0.2">
      <c r="A16" s="7" t="s">
        <v>127</v>
      </c>
      <c r="B16" s="13"/>
      <c r="C16" s="7">
        <f t="shared" ref="C16" si="5">STDEV(C12:C15)</f>
        <v>0.10186421977614118</v>
      </c>
      <c r="D16" s="7"/>
      <c r="E16" s="7">
        <f t="shared" ref="E16" si="6">STDEV(E12:E15)</f>
        <v>0.11538128227232021</v>
      </c>
      <c r="F16" s="7">
        <f t="shared" ref="F16" si="7">STDEV(F12:F15)</f>
        <v>22.109746689425414</v>
      </c>
    </row>
    <row r="19" spans="1:3" x14ac:dyDescent="0.2">
      <c r="A19" t="s">
        <v>128</v>
      </c>
    </row>
    <row r="20" spans="1:3" x14ac:dyDescent="0.2">
      <c r="A20" t="s">
        <v>11</v>
      </c>
      <c r="B20" t="s">
        <v>12</v>
      </c>
    </row>
    <row r="21" spans="1:3" x14ac:dyDescent="0.2">
      <c r="A21">
        <v>25.925925925925924</v>
      </c>
      <c r="B21">
        <v>56.962025316455701</v>
      </c>
    </row>
    <row r="22" spans="1:3" x14ac:dyDescent="0.2">
      <c r="A22">
        <v>14.285714285714285</v>
      </c>
      <c r="B22">
        <v>9.8591549295774641</v>
      </c>
    </row>
    <row r="23" spans="1:3" x14ac:dyDescent="0.2">
      <c r="A23">
        <v>32.558139534883722</v>
      </c>
      <c r="B23">
        <v>56.557377049180324</v>
      </c>
    </row>
    <row r="25" spans="1:3" x14ac:dyDescent="0.2">
      <c r="A25" t="s">
        <v>65</v>
      </c>
    </row>
    <row r="26" spans="1:3" ht="17" thickBot="1" x14ac:dyDescent="0.25"/>
    <row r="27" spans="1:3" x14ac:dyDescent="0.2">
      <c r="A27" s="4"/>
      <c r="B27" s="4" t="s">
        <v>66</v>
      </c>
      <c r="C27" s="4" t="s">
        <v>67</v>
      </c>
    </row>
    <row r="28" spans="1:3" x14ac:dyDescent="0.2">
      <c r="A28" t="s">
        <v>68</v>
      </c>
      <c r="B28">
        <v>24.256593248841313</v>
      </c>
      <c r="C28">
        <v>41.126185765071163</v>
      </c>
    </row>
    <row r="29" spans="1:3" x14ac:dyDescent="0.2">
      <c r="A29" t="s">
        <v>27</v>
      </c>
      <c r="B29">
        <v>85.560384811707877</v>
      </c>
      <c r="C29">
        <v>733.26134800583759</v>
      </c>
    </row>
    <row r="30" spans="1:3" x14ac:dyDescent="0.2">
      <c r="A30" t="s">
        <v>69</v>
      </c>
      <c r="B30">
        <v>3</v>
      </c>
      <c r="C30">
        <v>3</v>
      </c>
    </row>
    <row r="31" spans="1:3" x14ac:dyDescent="0.2">
      <c r="A31" t="s">
        <v>70</v>
      </c>
      <c r="B31">
        <v>0.93082410620576939</v>
      </c>
    </row>
    <row r="32" spans="1:3" x14ac:dyDescent="0.2">
      <c r="A32" t="s">
        <v>71</v>
      </c>
      <c r="B32">
        <v>0</v>
      </c>
    </row>
    <row r="33" spans="1:3" x14ac:dyDescent="0.2">
      <c r="A33" t="s">
        <v>34</v>
      </c>
      <c r="B33">
        <v>2</v>
      </c>
    </row>
    <row r="34" spans="1:3" x14ac:dyDescent="0.2">
      <c r="A34" t="s">
        <v>72</v>
      </c>
      <c r="B34">
        <v>-1.5562197567638301</v>
      </c>
    </row>
    <row r="35" spans="1:3" x14ac:dyDescent="0.2">
      <c r="A35" t="s">
        <v>73</v>
      </c>
      <c r="B35">
        <v>0.12996704627231404</v>
      </c>
    </row>
    <row r="36" spans="1:3" x14ac:dyDescent="0.2">
      <c r="A36" t="s">
        <v>74</v>
      </c>
      <c r="B36">
        <v>2.9199855803537269</v>
      </c>
    </row>
    <row r="37" spans="1:3" x14ac:dyDescent="0.2">
      <c r="A37" t="s">
        <v>75</v>
      </c>
      <c r="B37">
        <v>0.25993409254462807</v>
      </c>
    </row>
    <row r="38" spans="1:3" ht="17" thickBot="1" x14ac:dyDescent="0.25">
      <c r="A38" s="3" t="s">
        <v>76</v>
      </c>
      <c r="B38" s="3">
        <v>4.3026527297494637</v>
      </c>
      <c r="C38" s="3"/>
    </row>
  </sheetData>
  <pageMargins left="0.7" right="0.7" top="0.75" bottom="0.75" header="0.3" footer="0.3"/>
  <pageSetup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1266-7005-774F-A9AC-E42971F720E5}">
  <dimension ref="A1:C7"/>
  <sheetViews>
    <sheetView workbookViewId="0">
      <selection activeCell="E7" sqref="E7"/>
    </sheetView>
  </sheetViews>
  <sheetFormatPr baseColWidth="10" defaultRowHeight="16" x14ac:dyDescent="0.2"/>
  <sheetData>
    <row r="1" spans="1:3" x14ac:dyDescent="0.2">
      <c r="A1" t="s">
        <v>157</v>
      </c>
    </row>
    <row r="2" spans="1:3" x14ac:dyDescent="0.2">
      <c r="B2" t="s">
        <v>158</v>
      </c>
      <c r="C2" t="s">
        <v>159</v>
      </c>
    </row>
    <row r="3" spans="1:3" x14ac:dyDescent="0.2">
      <c r="A3">
        <v>1</v>
      </c>
      <c r="B3">
        <v>0.22700000000000001</v>
      </c>
      <c r="C3">
        <v>-2.2930000000000001</v>
      </c>
    </row>
    <row r="4" spans="1:3" x14ac:dyDescent="0.2">
      <c r="A4">
        <v>2</v>
      </c>
      <c r="B4">
        <v>-0.111</v>
      </c>
      <c r="C4">
        <v>-2.2810000000000001</v>
      </c>
    </row>
    <row r="5" spans="1:3" x14ac:dyDescent="0.2">
      <c r="A5">
        <v>3</v>
      </c>
      <c r="B5">
        <v>-0.11600000000000001</v>
      </c>
      <c r="C5">
        <v>-2.2930000000000001</v>
      </c>
    </row>
    <row r="6" spans="1:3" x14ac:dyDescent="0.2">
      <c r="A6" t="s">
        <v>160</v>
      </c>
      <c r="B6">
        <f>AVERAGE(B3:B5)</f>
        <v>0</v>
      </c>
      <c r="C6">
        <f>AVERAGE(C3:C5)</f>
        <v>-2.2890000000000001</v>
      </c>
    </row>
    <row r="7" spans="1:3" x14ac:dyDescent="0.2">
      <c r="A7" t="s">
        <v>161</v>
      </c>
      <c r="B7">
        <f>STDEV(B3:B5)</f>
        <v>0.1966036622242831</v>
      </c>
      <c r="C7">
        <f>STDEV(C3:C5)</f>
        <v>6.9282032302755165E-3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7B171-9CA3-5B46-B783-714E7311255A}">
  <dimension ref="A1:AU141"/>
  <sheetViews>
    <sheetView topLeftCell="Y1" workbookViewId="0">
      <selection activeCell="AA1" sqref="AA1:AI1048576"/>
    </sheetView>
  </sheetViews>
  <sheetFormatPr baseColWidth="10" defaultRowHeight="16" x14ac:dyDescent="0.2"/>
  <sheetData>
    <row r="1" spans="1:46" x14ac:dyDescent="0.2">
      <c r="A1" t="s">
        <v>0</v>
      </c>
      <c r="AK1" s="20" t="s">
        <v>162</v>
      </c>
      <c r="AR1" s="20" t="s">
        <v>170</v>
      </c>
    </row>
    <row r="2" spans="1:46" x14ac:dyDescent="0.2">
      <c r="A2" s="1" t="s">
        <v>1</v>
      </c>
      <c r="B2" s="1"/>
      <c r="C2" s="1"/>
      <c r="D2" s="1" t="s">
        <v>5</v>
      </c>
      <c r="E2" s="1"/>
      <c r="F2" s="1"/>
      <c r="G2" s="1"/>
      <c r="J2" s="7" t="s">
        <v>58</v>
      </c>
      <c r="K2" s="2"/>
      <c r="L2" s="2"/>
      <c r="M2" s="2" t="s">
        <v>13</v>
      </c>
      <c r="N2" s="2"/>
      <c r="O2" s="2"/>
      <c r="P2" s="2"/>
      <c r="AA2" s="20" t="s">
        <v>162</v>
      </c>
      <c r="AB2" s="20"/>
      <c r="AC2" s="20"/>
      <c r="AD2" s="20"/>
      <c r="AE2" s="20"/>
      <c r="AF2" s="20"/>
      <c r="AG2" s="20"/>
      <c r="AH2" s="20"/>
      <c r="AI2" s="20"/>
      <c r="AK2" t="s">
        <v>21</v>
      </c>
      <c r="AR2" t="s">
        <v>65</v>
      </c>
    </row>
    <row r="3" spans="1:46" ht="17" thickBot="1" x14ac:dyDescent="0.25">
      <c r="A3" s="1"/>
      <c r="B3" s="1" t="s">
        <v>2</v>
      </c>
      <c r="C3" s="1" t="s">
        <v>3</v>
      </c>
      <c r="D3" s="1" t="s">
        <v>4</v>
      </c>
      <c r="E3" s="1" t="s">
        <v>6</v>
      </c>
      <c r="F3" s="1" t="s">
        <v>7</v>
      </c>
      <c r="G3" s="1" t="s">
        <v>9</v>
      </c>
      <c r="J3" s="2"/>
      <c r="K3" s="2" t="s">
        <v>2</v>
      </c>
      <c r="L3" s="2" t="s">
        <v>3</v>
      </c>
      <c r="M3" s="2" t="s">
        <v>4</v>
      </c>
      <c r="N3" s="2" t="s">
        <v>6</v>
      </c>
      <c r="O3" s="2" t="s">
        <v>7</v>
      </c>
      <c r="P3" s="2" t="s">
        <v>9</v>
      </c>
      <c r="AA3" s="20" t="s">
        <v>47</v>
      </c>
      <c r="AB3" s="20" t="s">
        <v>18</v>
      </c>
      <c r="AC3" s="20" t="s">
        <v>19</v>
      </c>
      <c r="AD3" s="20" t="s">
        <v>20</v>
      </c>
      <c r="AE3" s="20" t="s">
        <v>163</v>
      </c>
      <c r="AF3" s="20" t="s">
        <v>165</v>
      </c>
      <c r="AG3" s="20" t="s">
        <v>164</v>
      </c>
      <c r="AH3" s="20" t="s">
        <v>59</v>
      </c>
      <c r="AI3" s="20" t="s">
        <v>60</v>
      </c>
    </row>
    <row r="4" spans="1:46" ht="17" thickBot="1" x14ac:dyDescent="0.25">
      <c r="A4" s="1" t="s">
        <v>8</v>
      </c>
      <c r="B4" s="1">
        <v>1</v>
      </c>
      <c r="C4" s="1" t="s">
        <v>10</v>
      </c>
      <c r="D4" s="1">
        <v>3</v>
      </c>
      <c r="E4" s="1">
        <v>0</v>
      </c>
      <c r="F4" s="1">
        <v>0</v>
      </c>
      <c r="G4" s="1">
        <v>2.2999999999999998</v>
      </c>
      <c r="J4" s="2" t="s">
        <v>8</v>
      </c>
      <c r="K4" s="2">
        <v>1</v>
      </c>
      <c r="L4" s="2" t="s">
        <v>10</v>
      </c>
      <c r="M4" s="2">
        <v>3</v>
      </c>
      <c r="N4" s="2">
        <v>0</v>
      </c>
      <c r="O4" s="2">
        <v>0</v>
      </c>
      <c r="P4" s="2">
        <v>2.2999999999999998</v>
      </c>
      <c r="AA4" s="21" t="s">
        <v>10</v>
      </c>
      <c r="AB4" s="20">
        <v>15</v>
      </c>
      <c r="AC4" s="20">
        <v>46</v>
      </c>
      <c r="AD4" s="20">
        <v>21</v>
      </c>
      <c r="AE4" s="20">
        <v>2.2999999999999998</v>
      </c>
      <c r="AF4" s="20">
        <v>4.3</v>
      </c>
      <c r="AG4" s="20">
        <v>4.3</v>
      </c>
      <c r="AH4" s="20">
        <f>AVERAGE(AB4:AG4)</f>
        <v>15.483333333333333</v>
      </c>
      <c r="AI4" s="20">
        <f>STDEV(AB4:AG4)</f>
        <v>16.648533468947548</v>
      </c>
      <c r="AK4" t="s">
        <v>22</v>
      </c>
      <c r="AR4" s="4"/>
      <c r="AS4" s="4" t="s">
        <v>66</v>
      </c>
      <c r="AT4" s="4" t="s">
        <v>67</v>
      </c>
    </row>
    <row r="5" spans="1:46" x14ac:dyDescent="0.2">
      <c r="A5" s="1" t="s">
        <v>8</v>
      </c>
      <c r="B5" s="1">
        <v>1</v>
      </c>
      <c r="C5" s="1" t="s">
        <v>11</v>
      </c>
      <c r="D5" s="1">
        <v>3</v>
      </c>
      <c r="E5" s="1">
        <v>0</v>
      </c>
      <c r="F5" s="1">
        <v>0</v>
      </c>
      <c r="G5" s="1">
        <v>2.2999999999999998</v>
      </c>
      <c r="J5" s="2" t="s">
        <v>8</v>
      </c>
      <c r="K5" s="2">
        <v>1</v>
      </c>
      <c r="L5" s="2" t="s">
        <v>11</v>
      </c>
      <c r="M5" s="2">
        <v>3</v>
      </c>
      <c r="N5" s="2">
        <v>0</v>
      </c>
      <c r="O5" s="2">
        <v>0</v>
      </c>
      <c r="P5" s="2">
        <v>2.2999999999999998</v>
      </c>
      <c r="AA5" s="21" t="s">
        <v>11</v>
      </c>
      <c r="AB5" s="20">
        <v>4.3</v>
      </c>
      <c r="AC5" s="20">
        <v>4.3</v>
      </c>
      <c r="AD5" s="20">
        <v>4.3</v>
      </c>
      <c r="AE5" s="20">
        <v>2.2999999999999998</v>
      </c>
      <c r="AF5" s="20">
        <v>6.4</v>
      </c>
      <c r="AG5" s="20">
        <v>9.3000000000000007</v>
      </c>
      <c r="AH5" s="20">
        <f t="shared" ref="AH5:AH6" si="0">AVERAGE(AB5:AG5)</f>
        <v>5.15</v>
      </c>
      <c r="AI5" s="20">
        <f t="shared" ref="AI5:AI6" si="1">STDEV(AB5:AG5)</f>
        <v>2.4114311103574986</v>
      </c>
      <c r="AK5" s="4" t="s">
        <v>23</v>
      </c>
      <c r="AL5" s="4" t="s">
        <v>24</v>
      </c>
      <c r="AM5" s="4" t="s">
        <v>25</v>
      </c>
      <c r="AN5" s="4" t="s">
        <v>26</v>
      </c>
      <c r="AO5" s="4" t="s">
        <v>27</v>
      </c>
      <c r="AR5" t="s">
        <v>68</v>
      </c>
      <c r="AS5">
        <v>15.483333333333333</v>
      </c>
      <c r="AT5">
        <v>12.916666666666664</v>
      </c>
    </row>
    <row r="6" spans="1:46" x14ac:dyDescent="0.2">
      <c r="A6" s="1" t="s">
        <v>8</v>
      </c>
      <c r="B6" s="1">
        <v>1</v>
      </c>
      <c r="C6" s="1" t="s">
        <v>12</v>
      </c>
      <c r="D6" s="1">
        <v>3</v>
      </c>
      <c r="E6" s="1">
        <v>1</v>
      </c>
      <c r="F6" s="1">
        <v>0</v>
      </c>
      <c r="G6" s="1">
        <v>4.3</v>
      </c>
      <c r="J6" s="2" t="s">
        <v>8</v>
      </c>
      <c r="K6" s="2">
        <v>1</v>
      </c>
      <c r="L6" s="2" t="s">
        <v>12</v>
      </c>
      <c r="M6" s="2">
        <v>3</v>
      </c>
      <c r="N6" s="2">
        <v>1</v>
      </c>
      <c r="O6" s="2">
        <v>0</v>
      </c>
      <c r="P6" s="2">
        <v>4.3</v>
      </c>
      <c r="AA6" s="21" t="s">
        <v>12</v>
      </c>
      <c r="AB6" s="20">
        <v>9.3000000000000007</v>
      </c>
      <c r="AC6" s="20">
        <v>46</v>
      </c>
      <c r="AD6" s="20">
        <v>4.3</v>
      </c>
      <c r="AE6" s="20">
        <v>4.3</v>
      </c>
      <c r="AF6" s="20">
        <v>9.3000000000000007</v>
      </c>
      <c r="AG6" s="20">
        <v>4.3</v>
      </c>
      <c r="AH6" s="20">
        <f t="shared" si="0"/>
        <v>12.916666666666664</v>
      </c>
      <c r="AI6" s="20">
        <f t="shared" si="1"/>
        <v>16.391512031129601</v>
      </c>
      <c r="AK6" t="s">
        <v>28</v>
      </c>
      <c r="AL6">
        <v>6</v>
      </c>
      <c r="AM6">
        <v>92.899999999999991</v>
      </c>
      <c r="AN6">
        <v>15.483333333333333</v>
      </c>
      <c r="AO6">
        <v>277.17366666666663</v>
      </c>
      <c r="AR6" t="s">
        <v>27</v>
      </c>
      <c r="AS6">
        <v>277.17366666666663</v>
      </c>
      <c r="AT6">
        <v>268.6816666666665</v>
      </c>
    </row>
    <row r="7" spans="1:46" x14ac:dyDescent="0.2">
      <c r="A7" s="1" t="s">
        <v>8</v>
      </c>
      <c r="B7" s="1">
        <v>2</v>
      </c>
      <c r="C7" s="1" t="s">
        <v>10</v>
      </c>
      <c r="D7" s="1">
        <v>3</v>
      </c>
      <c r="E7" s="1">
        <v>1</v>
      </c>
      <c r="F7" s="1">
        <v>0</v>
      </c>
      <c r="G7" s="1">
        <v>4.3</v>
      </c>
      <c r="J7" s="2" t="s">
        <v>8</v>
      </c>
      <c r="K7" s="2">
        <v>2</v>
      </c>
      <c r="L7" s="2" t="s">
        <v>10</v>
      </c>
      <c r="M7" s="2">
        <v>3</v>
      </c>
      <c r="N7" s="2">
        <v>1</v>
      </c>
      <c r="O7" s="2">
        <v>0</v>
      </c>
      <c r="P7" s="2">
        <v>4.3</v>
      </c>
      <c r="AK7" t="s">
        <v>29</v>
      </c>
      <c r="AL7">
        <v>6</v>
      </c>
      <c r="AM7">
        <v>30.900000000000002</v>
      </c>
      <c r="AN7">
        <v>5.15</v>
      </c>
      <c r="AO7">
        <v>5.8149999999999977</v>
      </c>
      <c r="AR7" t="s">
        <v>69</v>
      </c>
      <c r="AS7">
        <v>6</v>
      </c>
      <c r="AT7">
        <v>6</v>
      </c>
    </row>
    <row r="8" spans="1:46" ht="17" thickBot="1" x14ac:dyDescent="0.25">
      <c r="A8" s="1" t="s">
        <v>8</v>
      </c>
      <c r="B8" s="1">
        <v>2</v>
      </c>
      <c r="C8" s="1" t="s">
        <v>11</v>
      </c>
      <c r="D8" s="1">
        <v>3</v>
      </c>
      <c r="E8" s="1">
        <v>0</v>
      </c>
      <c r="F8" s="1">
        <v>2</v>
      </c>
      <c r="G8" s="1">
        <v>6.4</v>
      </c>
      <c r="J8" s="2" t="s">
        <v>8</v>
      </c>
      <c r="K8" s="2">
        <v>2</v>
      </c>
      <c r="L8" s="2" t="s">
        <v>11</v>
      </c>
      <c r="M8" s="2">
        <v>3</v>
      </c>
      <c r="N8" s="2">
        <v>0</v>
      </c>
      <c r="O8" s="2">
        <v>2</v>
      </c>
      <c r="P8" s="2">
        <v>6.4</v>
      </c>
      <c r="AK8" s="3" t="s">
        <v>30</v>
      </c>
      <c r="AL8" s="3">
        <v>6</v>
      </c>
      <c r="AM8" s="3">
        <v>77.499999999999986</v>
      </c>
      <c r="AN8" s="3">
        <v>12.916666666666664</v>
      </c>
      <c r="AO8" s="3">
        <v>268.6816666666665</v>
      </c>
      <c r="AR8" t="s">
        <v>70</v>
      </c>
      <c r="AS8">
        <v>0.88987580081551398</v>
      </c>
    </row>
    <row r="9" spans="1:46" x14ac:dyDescent="0.2">
      <c r="A9" s="1" t="s">
        <v>8</v>
      </c>
      <c r="B9" s="1">
        <v>2</v>
      </c>
      <c r="C9" s="1" t="s">
        <v>12</v>
      </c>
      <c r="D9" s="1">
        <v>3</v>
      </c>
      <c r="E9" s="1">
        <v>2</v>
      </c>
      <c r="F9" s="1">
        <v>0</v>
      </c>
      <c r="G9" s="1">
        <v>9.3000000000000007</v>
      </c>
      <c r="J9" s="2" t="s">
        <v>8</v>
      </c>
      <c r="K9" s="2">
        <v>2</v>
      </c>
      <c r="L9" s="2" t="s">
        <v>12</v>
      </c>
      <c r="M9" s="2">
        <v>3</v>
      </c>
      <c r="N9" s="2">
        <v>2</v>
      </c>
      <c r="O9" s="2">
        <v>0</v>
      </c>
      <c r="P9" s="2">
        <v>9.3000000000000007</v>
      </c>
      <c r="AR9" t="s">
        <v>71</v>
      </c>
      <c r="AS9">
        <v>0</v>
      </c>
    </row>
    <row r="10" spans="1:46" x14ac:dyDescent="0.2">
      <c r="A10" s="1" t="s">
        <v>8</v>
      </c>
      <c r="B10" s="1">
        <v>3</v>
      </c>
      <c r="C10" s="1" t="s">
        <v>10</v>
      </c>
      <c r="D10" s="1">
        <v>3</v>
      </c>
      <c r="E10" s="1">
        <v>1</v>
      </c>
      <c r="F10" s="1">
        <v>0</v>
      </c>
      <c r="G10" s="1">
        <v>4.3</v>
      </c>
      <c r="J10" s="2" t="s">
        <v>8</v>
      </c>
      <c r="K10" s="2">
        <v>3</v>
      </c>
      <c r="L10" s="2" t="s">
        <v>10</v>
      </c>
      <c r="M10" s="2">
        <v>3</v>
      </c>
      <c r="N10" s="2">
        <v>1</v>
      </c>
      <c r="O10" s="2">
        <v>0</v>
      </c>
      <c r="P10" s="2">
        <v>4.3</v>
      </c>
      <c r="AR10" t="s">
        <v>34</v>
      </c>
      <c r="AS10">
        <v>5</v>
      </c>
    </row>
    <row r="11" spans="1:46" ht="17" thickBot="1" x14ac:dyDescent="0.25">
      <c r="A11" s="1" t="s">
        <v>8</v>
      </c>
      <c r="B11" s="1">
        <v>3</v>
      </c>
      <c r="C11" s="1" t="s">
        <v>11</v>
      </c>
      <c r="D11" s="1">
        <v>3</v>
      </c>
      <c r="E11" s="1">
        <v>2</v>
      </c>
      <c r="F11" s="1">
        <v>0</v>
      </c>
      <c r="G11" s="1">
        <v>9.3000000000000007</v>
      </c>
      <c r="J11" s="2" t="s">
        <v>8</v>
      </c>
      <c r="K11" s="2">
        <v>3</v>
      </c>
      <c r="L11" s="2" t="s">
        <v>11</v>
      </c>
      <c r="M11" s="2">
        <v>3</v>
      </c>
      <c r="N11" s="2">
        <v>2</v>
      </c>
      <c r="O11" s="2">
        <v>0</v>
      </c>
      <c r="P11" s="2">
        <v>9.3000000000000007</v>
      </c>
      <c r="AK11" t="s">
        <v>31</v>
      </c>
      <c r="AR11" t="s">
        <v>72</v>
      </c>
      <c r="AS11">
        <v>0.8104993744297847</v>
      </c>
    </row>
    <row r="12" spans="1:46" x14ac:dyDescent="0.2">
      <c r="A12" s="1" t="s">
        <v>8</v>
      </c>
      <c r="B12" s="1">
        <v>3</v>
      </c>
      <c r="C12" s="1" t="s">
        <v>12</v>
      </c>
      <c r="D12" s="1">
        <v>3</v>
      </c>
      <c r="E12" s="1">
        <v>1</v>
      </c>
      <c r="F12" s="1">
        <v>0</v>
      </c>
      <c r="G12" s="1">
        <v>4.3</v>
      </c>
      <c r="J12" s="2" t="s">
        <v>8</v>
      </c>
      <c r="K12" s="2">
        <v>3</v>
      </c>
      <c r="L12" s="2" t="s">
        <v>12</v>
      </c>
      <c r="M12" s="2">
        <v>3</v>
      </c>
      <c r="N12" s="2">
        <v>1</v>
      </c>
      <c r="O12" s="2">
        <v>0</v>
      </c>
      <c r="P12" s="2">
        <v>4.3</v>
      </c>
      <c r="AK12" s="4" t="s">
        <v>32</v>
      </c>
      <c r="AL12" s="4" t="s">
        <v>33</v>
      </c>
      <c r="AM12" s="4" t="s">
        <v>34</v>
      </c>
      <c r="AN12" s="4" t="s">
        <v>35</v>
      </c>
      <c r="AO12" s="4" t="s">
        <v>36</v>
      </c>
      <c r="AP12" s="4" t="s">
        <v>37</v>
      </c>
      <c r="AQ12" s="4" t="s">
        <v>38</v>
      </c>
      <c r="AR12" t="s">
        <v>73</v>
      </c>
      <c r="AS12">
        <v>0.22724248282974543</v>
      </c>
    </row>
    <row r="13" spans="1:46" x14ac:dyDescent="0.2">
      <c r="AK13" t="s">
        <v>39</v>
      </c>
      <c r="AL13">
        <v>347.37333333333345</v>
      </c>
      <c r="AM13">
        <v>2</v>
      </c>
      <c r="AN13">
        <v>173.68666666666672</v>
      </c>
      <c r="AO13">
        <v>0.94451335972993566</v>
      </c>
      <c r="AP13">
        <v>0.41081829146772858</v>
      </c>
      <c r="AQ13">
        <v>3.6823203436732408</v>
      </c>
      <c r="AR13" t="s">
        <v>74</v>
      </c>
      <c r="AS13">
        <v>2.0150483733330233</v>
      </c>
    </row>
    <row r="14" spans="1:46" x14ac:dyDescent="0.2">
      <c r="A14" t="s">
        <v>14</v>
      </c>
      <c r="AK14" t="s">
        <v>40</v>
      </c>
      <c r="AL14">
        <v>2758.3516666666665</v>
      </c>
      <c r="AM14">
        <v>15</v>
      </c>
      <c r="AN14">
        <v>183.89011111111111</v>
      </c>
      <c r="AR14" t="s">
        <v>75</v>
      </c>
      <c r="AS14">
        <v>0.45448496565949087</v>
      </c>
    </row>
    <row r="15" spans="1:46" ht="17" thickBot="1" x14ac:dyDescent="0.25">
      <c r="A15" s="1" t="s">
        <v>1</v>
      </c>
      <c r="B15" s="1"/>
      <c r="C15" s="1"/>
      <c r="D15" s="1" t="s">
        <v>5</v>
      </c>
      <c r="E15" s="1"/>
      <c r="F15" s="1"/>
      <c r="G15" s="1"/>
      <c r="J15" s="7" t="s">
        <v>58</v>
      </c>
      <c r="K15" s="2"/>
      <c r="L15" s="2"/>
      <c r="M15" s="2" t="s">
        <v>13</v>
      </c>
      <c r="N15" s="2"/>
      <c r="O15" s="2"/>
      <c r="P15" s="2"/>
      <c r="T15" t="s">
        <v>48</v>
      </c>
      <c r="AA15" s="20" t="s">
        <v>166</v>
      </c>
      <c r="AB15" s="20"/>
      <c r="AC15" s="20"/>
      <c r="AD15" s="20"/>
      <c r="AE15" s="20"/>
      <c r="AF15" s="20"/>
      <c r="AG15" s="20"/>
      <c r="AH15" s="20"/>
      <c r="AI15" s="20"/>
      <c r="AR15" s="3" t="s">
        <v>76</v>
      </c>
      <c r="AS15" s="3">
        <v>2.570581835636315</v>
      </c>
      <c r="AT15" s="3"/>
    </row>
    <row r="16" spans="1:46" ht="17" thickBot="1" x14ac:dyDescent="0.25">
      <c r="A16" s="1"/>
      <c r="B16" s="1" t="s">
        <v>2</v>
      </c>
      <c r="C16" s="1" t="s">
        <v>3</v>
      </c>
      <c r="D16" s="1" t="s">
        <v>4</v>
      </c>
      <c r="E16" s="1" t="s">
        <v>6</v>
      </c>
      <c r="F16" s="1" t="s">
        <v>7</v>
      </c>
      <c r="G16" s="1" t="s">
        <v>9</v>
      </c>
      <c r="J16" s="2"/>
      <c r="K16" s="2" t="s">
        <v>2</v>
      </c>
      <c r="L16" s="2" t="s">
        <v>3</v>
      </c>
      <c r="M16" s="2" t="s">
        <v>4</v>
      </c>
      <c r="N16" s="2" t="s">
        <v>6</v>
      </c>
      <c r="O16" s="2" t="s">
        <v>7</v>
      </c>
      <c r="P16" s="2" t="s">
        <v>9</v>
      </c>
      <c r="T16" t="s">
        <v>44</v>
      </c>
      <c r="U16" t="s">
        <v>45</v>
      </c>
      <c r="V16" t="s">
        <v>46</v>
      </c>
      <c r="W16" t="s">
        <v>47</v>
      </c>
      <c r="X16" t="s">
        <v>49</v>
      </c>
      <c r="AA16" s="20" t="s">
        <v>47</v>
      </c>
      <c r="AB16" s="20" t="s">
        <v>18</v>
      </c>
      <c r="AC16" s="20" t="s">
        <v>19</v>
      </c>
      <c r="AD16" s="20" t="s">
        <v>20</v>
      </c>
      <c r="AE16" s="20" t="s">
        <v>163</v>
      </c>
      <c r="AF16" s="20" t="s">
        <v>165</v>
      </c>
      <c r="AG16" s="20" t="s">
        <v>164</v>
      </c>
      <c r="AH16" s="20" t="s">
        <v>59</v>
      </c>
      <c r="AI16" s="20" t="s">
        <v>60</v>
      </c>
      <c r="AK16" s="3" t="s">
        <v>41</v>
      </c>
      <c r="AL16" s="3">
        <v>3105.7249999999999</v>
      </c>
      <c r="AM16" s="3">
        <v>17</v>
      </c>
      <c r="AN16" s="3"/>
      <c r="AO16" s="3"/>
      <c r="AP16" s="3"/>
      <c r="AQ16" s="3"/>
    </row>
    <row r="17" spans="1:46" x14ac:dyDescent="0.2">
      <c r="A17" s="1" t="s">
        <v>17</v>
      </c>
      <c r="B17" s="1">
        <v>1</v>
      </c>
      <c r="C17" s="1" t="s">
        <v>10</v>
      </c>
      <c r="D17" s="1">
        <v>3</v>
      </c>
      <c r="E17" s="1">
        <v>2</v>
      </c>
      <c r="F17" s="1">
        <v>0</v>
      </c>
      <c r="G17" s="1">
        <v>9.3000000000000007</v>
      </c>
      <c r="J17" s="2" t="s">
        <v>17</v>
      </c>
      <c r="K17" s="2">
        <v>1</v>
      </c>
      <c r="L17" s="2" t="s">
        <v>10</v>
      </c>
      <c r="M17" s="2">
        <v>3</v>
      </c>
      <c r="N17" s="2">
        <v>2</v>
      </c>
      <c r="O17" s="2">
        <v>0</v>
      </c>
      <c r="P17" s="2">
        <v>9.3000000000000007</v>
      </c>
      <c r="T17">
        <v>-3</v>
      </c>
      <c r="U17">
        <v>1</v>
      </c>
      <c r="V17" s="5">
        <v>1240</v>
      </c>
      <c r="W17" s="5">
        <v>440</v>
      </c>
      <c r="X17" s="6">
        <f>(V17-W17)/V17</f>
        <v>0.64516129032258063</v>
      </c>
      <c r="AA17" s="21" t="s">
        <v>10</v>
      </c>
      <c r="AB17" s="20">
        <v>9.3000000000000007</v>
      </c>
      <c r="AC17" s="20">
        <v>9.3000000000000007</v>
      </c>
      <c r="AD17" s="20">
        <v>9.3000000000000007</v>
      </c>
      <c r="AE17" s="20">
        <v>9.3000000000000007</v>
      </c>
      <c r="AF17" s="20">
        <v>24</v>
      </c>
      <c r="AG17" s="20">
        <v>4.3</v>
      </c>
      <c r="AH17" s="20">
        <f>AVERAGE(AB17:AG17)</f>
        <v>10.916666666666666</v>
      </c>
      <c r="AI17" s="20">
        <f>STDEV(AB17:AG17)</f>
        <v>6.714288247213303</v>
      </c>
      <c r="AK17" s="20" t="s">
        <v>166</v>
      </c>
      <c r="AR17" s="20" t="s">
        <v>170</v>
      </c>
    </row>
    <row r="18" spans="1:46" x14ac:dyDescent="0.2">
      <c r="A18" s="1" t="s">
        <v>17</v>
      </c>
      <c r="B18" s="1">
        <v>1</v>
      </c>
      <c r="C18" s="1" t="s">
        <v>11</v>
      </c>
      <c r="D18" s="1">
        <v>3</v>
      </c>
      <c r="E18" s="1">
        <v>3</v>
      </c>
      <c r="F18" s="1">
        <v>1</v>
      </c>
      <c r="G18" s="1">
        <v>46</v>
      </c>
      <c r="J18" s="2" t="s">
        <v>17</v>
      </c>
      <c r="K18" s="2">
        <v>1</v>
      </c>
      <c r="L18" s="2" t="s">
        <v>11</v>
      </c>
      <c r="M18" s="2">
        <v>3</v>
      </c>
      <c r="N18" s="2">
        <v>3</v>
      </c>
      <c r="O18" s="2">
        <v>1</v>
      </c>
      <c r="P18" s="2">
        <v>43</v>
      </c>
      <c r="T18">
        <v>-3</v>
      </c>
      <c r="U18">
        <v>2</v>
      </c>
      <c r="V18" s="5">
        <v>2120</v>
      </c>
      <c r="W18" s="5">
        <v>680</v>
      </c>
      <c r="X18" s="6">
        <f t="shared" ref="X18:X19" si="2">(V18-W18)/V18</f>
        <v>0.67924528301886788</v>
      </c>
      <c r="AA18" s="21" t="s">
        <v>11</v>
      </c>
      <c r="AB18" s="20">
        <v>24</v>
      </c>
      <c r="AC18" s="20">
        <v>24</v>
      </c>
      <c r="AD18" s="20">
        <v>24</v>
      </c>
      <c r="AE18" s="20">
        <v>43</v>
      </c>
      <c r="AF18" s="20">
        <v>110</v>
      </c>
      <c r="AG18" s="20">
        <v>4.3</v>
      </c>
      <c r="AH18" s="20">
        <f t="shared" ref="AH18:AH19" si="3">AVERAGE(AB18:AG18)</f>
        <v>38.216666666666669</v>
      </c>
      <c r="AI18" s="20">
        <f t="shared" ref="AI18:AI19" si="4">STDEV(AB18:AG18)</f>
        <v>37.235489343725114</v>
      </c>
      <c r="AK18" t="s">
        <v>21</v>
      </c>
      <c r="AR18" t="s">
        <v>65</v>
      </c>
    </row>
    <row r="19" spans="1:46" ht="17" thickBot="1" x14ac:dyDescent="0.25">
      <c r="A19" s="1" t="s">
        <v>17</v>
      </c>
      <c r="B19" s="1">
        <v>1</v>
      </c>
      <c r="C19" s="1" t="s">
        <v>12</v>
      </c>
      <c r="D19" s="1">
        <v>3</v>
      </c>
      <c r="E19" s="1">
        <v>1</v>
      </c>
      <c r="F19" s="1">
        <v>0</v>
      </c>
      <c r="G19" s="1">
        <v>4.3</v>
      </c>
      <c r="J19" s="2" t="s">
        <v>17</v>
      </c>
      <c r="K19" s="2">
        <v>1</v>
      </c>
      <c r="L19" s="2" t="s">
        <v>12</v>
      </c>
      <c r="M19" s="2">
        <v>3</v>
      </c>
      <c r="N19" s="2">
        <v>1</v>
      </c>
      <c r="O19" s="2">
        <v>0</v>
      </c>
      <c r="P19" s="2">
        <v>4.3</v>
      </c>
      <c r="T19">
        <v>-3</v>
      </c>
      <c r="U19">
        <v>3</v>
      </c>
      <c r="V19" s="5">
        <v>2780</v>
      </c>
      <c r="W19" s="5">
        <v>1280</v>
      </c>
      <c r="X19" s="6">
        <f t="shared" si="2"/>
        <v>0.53956834532374098</v>
      </c>
      <c r="AA19" s="21" t="s">
        <v>12</v>
      </c>
      <c r="AB19" s="20">
        <v>9.3000000000000007</v>
      </c>
      <c r="AC19" s="20">
        <v>24</v>
      </c>
      <c r="AD19" s="20">
        <v>46</v>
      </c>
      <c r="AE19" s="20">
        <v>4.3</v>
      </c>
      <c r="AF19" s="20">
        <v>24</v>
      </c>
      <c r="AG19" s="20">
        <v>9.3000000000000007</v>
      </c>
      <c r="AH19" s="20">
        <f t="shared" si="3"/>
        <v>19.483333333333331</v>
      </c>
      <c r="AI19" s="20">
        <f t="shared" si="4"/>
        <v>15.374448499593948</v>
      </c>
    </row>
    <row r="20" spans="1:46" ht="17" thickBot="1" x14ac:dyDescent="0.25">
      <c r="A20" s="1" t="s">
        <v>17</v>
      </c>
      <c r="B20" s="1">
        <v>2</v>
      </c>
      <c r="C20" s="1" t="s">
        <v>10</v>
      </c>
      <c r="D20" s="1">
        <v>3</v>
      </c>
      <c r="E20" s="1">
        <v>3</v>
      </c>
      <c r="F20" s="1">
        <v>0</v>
      </c>
      <c r="G20" s="1">
        <v>24</v>
      </c>
      <c r="J20" s="2" t="s">
        <v>17</v>
      </c>
      <c r="K20" s="2">
        <v>2</v>
      </c>
      <c r="L20" s="2" t="s">
        <v>10</v>
      </c>
      <c r="M20" s="2">
        <v>3</v>
      </c>
      <c r="N20" s="2">
        <v>3</v>
      </c>
      <c r="O20" s="2">
        <v>0</v>
      </c>
      <c r="P20" s="2">
        <v>24</v>
      </c>
      <c r="V20" s="5">
        <v>42450000</v>
      </c>
      <c r="W20" s="5">
        <v>55650000</v>
      </c>
      <c r="X20" s="6">
        <f>(V20-W20)/V20</f>
        <v>-0.31095406360424027</v>
      </c>
      <c r="AK20" t="s">
        <v>22</v>
      </c>
      <c r="AR20" s="4"/>
      <c r="AS20" s="4" t="s">
        <v>66</v>
      </c>
      <c r="AT20" s="4" t="s">
        <v>67</v>
      </c>
    </row>
    <row r="21" spans="1:46" x14ac:dyDescent="0.2">
      <c r="A21" s="1" t="s">
        <v>17</v>
      </c>
      <c r="B21" s="1">
        <v>2</v>
      </c>
      <c r="C21" s="1" t="s">
        <v>11</v>
      </c>
      <c r="D21" s="1">
        <v>3</v>
      </c>
      <c r="E21" s="1">
        <v>3</v>
      </c>
      <c r="F21" s="1">
        <v>2</v>
      </c>
      <c r="G21" s="1">
        <v>110</v>
      </c>
      <c r="J21" s="2" t="s">
        <v>17</v>
      </c>
      <c r="K21" s="2">
        <v>2</v>
      </c>
      <c r="L21" s="2" t="s">
        <v>11</v>
      </c>
      <c r="M21" s="2">
        <v>3</v>
      </c>
      <c r="N21" s="2">
        <v>3</v>
      </c>
      <c r="O21" s="2">
        <v>2</v>
      </c>
      <c r="P21" s="2">
        <v>110</v>
      </c>
      <c r="V21" s="5">
        <v>67150000</v>
      </c>
      <c r="W21" s="5">
        <v>44250000</v>
      </c>
      <c r="X21" s="6">
        <f t="shared" ref="X21:X22" si="5">(V21-W21)/V21</f>
        <v>0.34102755026061055</v>
      </c>
      <c r="AK21" s="4" t="s">
        <v>23</v>
      </c>
      <c r="AL21" s="4" t="s">
        <v>24</v>
      </c>
      <c r="AM21" s="4" t="s">
        <v>25</v>
      </c>
      <c r="AN21" s="4" t="s">
        <v>26</v>
      </c>
      <c r="AO21" s="4" t="s">
        <v>27</v>
      </c>
      <c r="AR21" t="s">
        <v>68</v>
      </c>
      <c r="AS21">
        <v>10.916666666666666</v>
      </c>
      <c r="AT21">
        <v>19.483333333333331</v>
      </c>
    </row>
    <row r="22" spans="1:46" x14ac:dyDescent="0.2">
      <c r="A22" s="1" t="s">
        <v>17</v>
      </c>
      <c r="B22" s="1">
        <v>2</v>
      </c>
      <c r="C22" s="1" t="s">
        <v>12</v>
      </c>
      <c r="D22" s="1">
        <v>3</v>
      </c>
      <c r="E22" s="1">
        <v>3</v>
      </c>
      <c r="F22" s="1">
        <v>0</v>
      </c>
      <c r="G22" s="1">
        <v>24</v>
      </c>
      <c r="J22" s="2" t="s">
        <v>17</v>
      </c>
      <c r="K22" s="2">
        <v>2</v>
      </c>
      <c r="L22" s="2" t="s">
        <v>12</v>
      </c>
      <c r="M22" s="2">
        <v>3</v>
      </c>
      <c r="N22" s="2">
        <v>3</v>
      </c>
      <c r="O22" s="2">
        <v>0</v>
      </c>
      <c r="P22" s="2">
        <v>24</v>
      </c>
      <c r="V22" s="5">
        <v>54350000</v>
      </c>
      <c r="W22" s="5">
        <v>54300000</v>
      </c>
      <c r="X22" s="6">
        <f t="shared" si="5"/>
        <v>9.1996320147194111E-4</v>
      </c>
      <c r="AK22" t="s">
        <v>28</v>
      </c>
      <c r="AL22">
        <v>6</v>
      </c>
      <c r="AM22">
        <v>65.5</v>
      </c>
      <c r="AN22">
        <v>10.916666666666666</v>
      </c>
      <c r="AO22">
        <v>45.081666666666685</v>
      </c>
      <c r="AR22" t="s">
        <v>27</v>
      </c>
      <c r="AS22">
        <v>45.081666666666685</v>
      </c>
      <c r="AT22">
        <v>236.37366666666657</v>
      </c>
    </row>
    <row r="23" spans="1:46" x14ac:dyDescent="0.2">
      <c r="A23" s="1" t="s">
        <v>17</v>
      </c>
      <c r="B23" s="1">
        <v>3</v>
      </c>
      <c r="C23" s="1" t="s">
        <v>10</v>
      </c>
      <c r="D23" s="1">
        <v>3</v>
      </c>
      <c r="E23" s="1">
        <v>1</v>
      </c>
      <c r="F23" s="1">
        <v>0</v>
      </c>
      <c r="G23" s="1">
        <v>4.3</v>
      </c>
      <c r="J23" s="2" t="s">
        <v>17</v>
      </c>
      <c r="K23" s="2">
        <v>3</v>
      </c>
      <c r="L23" s="2" t="s">
        <v>10</v>
      </c>
      <c r="M23" s="2">
        <v>3</v>
      </c>
      <c r="N23" s="2">
        <v>1</v>
      </c>
      <c r="O23" s="2">
        <v>0</v>
      </c>
      <c r="P23" s="2">
        <v>4.3</v>
      </c>
      <c r="X23" s="6">
        <f>AVERAGE(X17:X22)</f>
        <v>0.31582806142050529</v>
      </c>
      <c r="Y23">
        <f>STDEV(X17:X22)</f>
        <v>0.39579037988983701</v>
      </c>
      <c r="AK23" t="s">
        <v>29</v>
      </c>
      <c r="AL23">
        <v>6</v>
      </c>
      <c r="AM23">
        <v>229.3</v>
      </c>
      <c r="AN23">
        <v>38.216666666666669</v>
      </c>
      <c r="AO23">
        <v>1386.4816666666666</v>
      </c>
      <c r="AR23" t="s">
        <v>69</v>
      </c>
      <c r="AS23">
        <v>6</v>
      </c>
      <c r="AT23">
        <v>6</v>
      </c>
    </row>
    <row r="24" spans="1:46" ht="17" thickBot="1" x14ac:dyDescent="0.25">
      <c r="A24" s="1" t="s">
        <v>17</v>
      </c>
      <c r="B24" s="1">
        <v>3</v>
      </c>
      <c r="C24" s="1" t="s">
        <v>11</v>
      </c>
      <c r="D24" s="1">
        <v>3</v>
      </c>
      <c r="E24" s="1">
        <v>1</v>
      </c>
      <c r="F24" s="1">
        <v>0</v>
      </c>
      <c r="G24" s="1">
        <v>4.3</v>
      </c>
      <c r="J24" s="2" t="s">
        <v>17</v>
      </c>
      <c r="K24" s="2">
        <v>3</v>
      </c>
      <c r="L24" s="2" t="s">
        <v>11</v>
      </c>
      <c r="M24" s="2">
        <v>3</v>
      </c>
      <c r="N24" s="2">
        <v>1</v>
      </c>
      <c r="O24" s="2">
        <v>0</v>
      </c>
      <c r="P24" s="2">
        <v>4.3</v>
      </c>
      <c r="AK24" s="3" t="s">
        <v>30</v>
      </c>
      <c r="AL24" s="3">
        <v>6</v>
      </c>
      <c r="AM24" s="3">
        <v>116.89999999999999</v>
      </c>
      <c r="AN24" s="3">
        <v>19.483333333333331</v>
      </c>
      <c r="AO24" s="3">
        <v>236.37366666666657</v>
      </c>
      <c r="AR24" t="s">
        <v>70</v>
      </c>
      <c r="AS24">
        <v>0.22728546996500185</v>
      </c>
    </row>
    <row r="25" spans="1:46" x14ac:dyDescent="0.2">
      <c r="A25" s="1" t="s">
        <v>17</v>
      </c>
      <c r="B25" s="1">
        <v>3</v>
      </c>
      <c r="C25" s="1" t="s">
        <v>12</v>
      </c>
      <c r="D25" s="1">
        <v>3</v>
      </c>
      <c r="E25" s="1">
        <v>2</v>
      </c>
      <c r="F25" s="1">
        <v>0</v>
      </c>
      <c r="G25" s="1">
        <v>9.3000000000000007</v>
      </c>
      <c r="J25" s="2" t="s">
        <v>17</v>
      </c>
      <c r="K25" s="2">
        <v>3</v>
      </c>
      <c r="L25" s="2" t="s">
        <v>12</v>
      </c>
      <c r="M25" s="2">
        <v>3</v>
      </c>
      <c r="N25" s="2">
        <v>2</v>
      </c>
      <c r="O25" s="2">
        <v>0</v>
      </c>
      <c r="P25" s="2">
        <v>9.3000000000000007</v>
      </c>
      <c r="AR25" t="s">
        <v>71</v>
      </c>
      <c r="AS25">
        <v>0</v>
      </c>
    </row>
    <row r="26" spans="1:46" x14ac:dyDescent="0.2">
      <c r="AR26" t="s">
        <v>34</v>
      </c>
      <c r="AS26">
        <v>5</v>
      </c>
    </row>
    <row r="27" spans="1:46" ht="17" thickBot="1" x14ac:dyDescent="0.25">
      <c r="A27" s="9" t="s">
        <v>100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8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AK27" t="s">
        <v>31</v>
      </c>
      <c r="AR27" t="s">
        <v>72</v>
      </c>
      <c r="AS27">
        <v>-1.370211710112782</v>
      </c>
    </row>
    <row r="28" spans="1:46" x14ac:dyDescent="0.2">
      <c r="A28" s="10" t="s">
        <v>1</v>
      </c>
      <c r="B28" s="10"/>
      <c r="C28" s="10"/>
      <c r="D28" s="10" t="s">
        <v>5</v>
      </c>
      <c r="E28" s="10"/>
      <c r="F28" s="10"/>
      <c r="G28" s="10"/>
      <c r="H28" s="9"/>
      <c r="I28" s="9"/>
      <c r="J28" s="15" t="s">
        <v>50</v>
      </c>
      <c r="K28" s="16"/>
      <c r="L28" s="16"/>
      <c r="M28" s="16" t="s">
        <v>13</v>
      </c>
      <c r="N28" s="16"/>
      <c r="O28" s="16"/>
      <c r="P28" s="16"/>
      <c r="Q28" s="9"/>
      <c r="R28" s="9"/>
      <c r="S28" s="15" t="s">
        <v>51</v>
      </c>
      <c r="T28" s="16"/>
      <c r="U28" s="16"/>
      <c r="V28" s="16" t="s">
        <v>13</v>
      </c>
      <c r="W28" s="16"/>
      <c r="X28" s="16"/>
      <c r="Y28" s="16"/>
      <c r="AA28" s="20" t="s">
        <v>167</v>
      </c>
      <c r="AB28" s="20"/>
      <c r="AC28" s="20"/>
      <c r="AD28" s="20"/>
      <c r="AE28" s="20"/>
      <c r="AF28" s="20"/>
      <c r="AG28" s="20"/>
      <c r="AH28" s="20"/>
      <c r="AI28" s="20"/>
      <c r="AK28" s="4" t="s">
        <v>32</v>
      </c>
      <c r="AL28" s="4" t="s">
        <v>33</v>
      </c>
      <c r="AM28" s="4" t="s">
        <v>34</v>
      </c>
      <c r="AN28" s="4" t="s">
        <v>35</v>
      </c>
      <c r="AO28" s="4" t="s">
        <v>36</v>
      </c>
      <c r="AP28" s="4" t="s">
        <v>37</v>
      </c>
      <c r="AQ28" s="4" t="s">
        <v>38</v>
      </c>
      <c r="AR28" t="s">
        <v>73</v>
      </c>
      <c r="AS28">
        <v>0.11447035989194485</v>
      </c>
    </row>
    <row r="29" spans="1:46" x14ac:dyDescent="0.2">
      <c r="A29" s="10"/>
      <c r="B29" s="10" t="s">
        <v>2</v>
      </c>
      <c r="C29" s="10" t="s">
        <v>3</v>
      </c>
      <c r="D29" s="10" t="s">
        <v>4</v>
      </c>
      <c r="E29" s="10" t="s">
        <v>6</v>
      </c>
      <c r="F29" s="10" t="s">
        <v>7</v>
      </c>
      <c r="G29" s="10" t="s">
        <v>9</v>
      </c>
      <c r="H29" s="9"/>
      <c r="I29" s="9"/>
      <c r="J29" s="16"/>
      <c r="K29" s="16" t="s">
        <v>2</v>
      </c>
      <c r="L29" s="16" t="s">
        <v>3</v>
      </c>
      <c r="M29" s="16" t="s">
        <v>4</v>
      </c>
      <c r="N29" s="16" t="s">
        <v>6</v>
      </c>
      <c r="O29" s="16" t="s">
        <v>7</v>
      </c>
      <c r="P29" s="16" t="s">
        <v>9</v>
      </c>
      <c r="Q29" s="9"/>
      <c r="R29" s="9"/>
      <c r="S29" s="16"/>
      <c r="T29" s="16" t="s">
        <v>2</v>
      </c>
      <c r="U29" s="16" t="s">
        <v>3</v>
      </c>
      <c r="V29" s="16" t="s">
        <v>4</v>
      </c>
      <c r="W29" s="16" t="s">
        <v>6</v>
      </c>
      <c r="X29" s="16" t="s">
        <v>7</v>
      </c>
      <c r="Y29" s="16" t="s">
        <v>9</v>
      </c>
      <c r="AA29" s="20" t="s">
        <v>169</v>
      </c>
      <c r="AB29" s="20" t="s">
        <v>18</v>
      </c>
      <c r="AC29" s="20" t="s">
        <v>19</v>
      </c>
      <c r="AD29" s="20" t="s">
        <v>20</v>
      </c>
      <c r="AE29" s="20" t="s">
        <v>163</v>
      </c>
      <c r="AF29" s="20" t="s">
        <v>165</v>
      </c>
      <c r="AG29" s="20" t="s">
        <v>164</v>
      </c>
      <c r="AH29" s="20" t="s">
        <v>59</v>
      </c>
      <c r="AI29" s="20" t="s">
        <v>60</v>
      </c>
      <c r="AK29" t="s">
        <v>39</v>
      </c>
      <c r="AL29">
        <v>2339.2311111111103</v>
      </c>
      <c r="AM29">
        <v>2</v>
      </c>
      <c r="AN29">
        <v>1169.6155555555551</v>
      </c>
      <c r="AO29">
        <v>2.1037045563871208</v>
      </c>
      <c r="AP29">
        <v>0.15655557646081256</v>
      </c>
      <c r="AQ29">
        <v>3.6823203436732408</v>
      </c>
      <c r="AR29" t="s">
        <v>74</v>
      </c>
      <c r="AS29">
        <v>2.0150483733330233</v>
      </c>
    </row>
    <row r="30" spans="1:46" x14ac:dyDescent="0.2">
      <c r="A30" s="10">
        <v>933</v>
      </c>
      <c r="B30" s="10">
        <v>1</v>
      </c>
      <c r="C30" s="10" t="s">
        <v>10</v>
      </c>
      <c r="D30" s="10">
        <v>3</v>
      </c>
      <c r="E30" s="10">
        <v>1</v>
      </c>
      <c r="F30" s="10">
        <v>0</v>
      </c>
      <c r="G30" s="10">
        <v>4.3</v>
      </c>
      <c r="H30" s="9"/>
      <c r="I30" s="9"/>
      <c r="J30" s="16">
        <v>933</v>
      </c>
      <c r="K30" s="16">
        <v>1</v>
      </c>
      <c r="L30" s="16" t="s">
        <v>10</v>
      </c>
      <c r="M30" s="18">
        <v>3</v>
      </c>
      <c r="N30" s="18">
        <v>1</v>
      </c>
      <c r="O30" s="18">
        <v>0</v>
      </c>
      <c r="P30" s="16">
        <v>4.3</v>
      </c>
      <c r="Q30" s="9"/>
      <c r="R30" s="9"/>
      <c r="S30" s="16">
        <v>933</v>
      </c>
      <c r="T30" s="16">
        <v>1</v>
      </c>
      <c r="U30" s="16" t="s">
        <v>10</v>
      </c>
      <c r="V30" s="16"/>
      <c r="W30" s="16"/>
      <c r="X30" s="16"/>
      <c r="Y30" s="16"/>
      <c r="AA30" s="21" t="s">
        <v>130</v>
      </c>
      <c r="AB30" s="20">
        <v>46</v>
      </c>
      <c r="AC30" s="20">
        <v>4.3</v>
      </c>
      <c r="AD30" s="20">
        <v>15</v>
      </c>
      <c r="AE30" s="20">
        <v>2.2999999999999998</v>
      </c>
      <c r="AF30" s="20">
        <v>4.3</v>
      </c>
      <c r="AG30" s="20">
        <v>4.3</v>
      </c>
      <c r="AH30" s="20">
        <f>AVERAGE(AB30:AG30)</f>
        <v>12.699999999999998</v>
      </c>
      <c r="AI30" s="20">
        <f>STDEV(AB30:AG30)</f>
        <v>16.935288601024784</v>
      </c>
      <c r="AK30" t="s">
        <v>40</v>
      </c>
      <c r="AL30">
        <v>8339.6850000000013</v>
      </c>
      <c r="AM30">
        <v>15</v>
      </c>
      <c r="AN30">
        <v>555.97900000000004</v>
      </c>
      <c r="AR30" t="s">
        <v>75</v>
      </c>
      <c r="AS30">
        <v>0.22894071978388969</v>
      </c>
    </row>
    <row r="31" spans="1:46" ht="17" thickBot="1" x14ac:dyDescent="0.25">
      <c r="A31" s="10">
        <v>933</v>
      </c>
      <c r="B31" s="10">
        <v>1</v>
      </c>
      <c r="C31" s="10" t="s">
        <v>11</v>
      </c>
      <c r="D31" s="10">
        <v>0</v>
      </c>
      <c r="E31" s="10">
        <v>0</v>
      </c>
      <c r="F31" s="10">
        <v>0</v>
      </c>
      <c r="G31" s="10"/>
      <c r="H31" s="9"/>
      <c r="I31" s="9"/>
      <c r="J31" s="16">
        <v>933</v>
      </c>
      <c r="K31" s="16">
        <v>1</v>
      </c>
      <c r="L31" s="16" t="s">
        <v>11</v>
      </c>
      <c r="M31" s="18">
        <v>0</v>
      </c>
      <c r="N31" s="18">
        <v>0</v>
      </c>
      <c r="O31" s="18">
        <v>0</v>
      </c>
      <c r="P31" s="16"/>
      <c r="Q31" s="9"/>
      <c r="R31" s="9"/>
      <c r="S31" s="16">
        <v>933</v>
      </c>
      <c r="T31" s="16">
        <v>1</v>
      </c>
      <c r="U31" s="16" t="s">
        <v>11</v>
      </c>
      <c r="V31" s="16"/>
      <c r="W31" s="16"/>
      <c r="X31" s="16"/>
      <c r="Y31" s="16"/>
      <c r="AA31" s="21" t="s">
        <v>131</v>
      </c>
      <c r="AB31" s="20">
        <v>46</v>
      </c>
      <c r="AC31" s="20">
        <v>46</v>
      </c>
      <c r="AD31" s="20">
        <v>46</v>
      </c>
      <c r="AE31" s="20">
        <v>4.3</v>
      </c>
      <c r="AF31" s="20">
        <v>4.3</v>
      </c>
      <c r="AG31" s="20">
        <v>2.2999999999999998</v>
      </c>
      <c r="AH31" s="20">
        <f t="shared" ref="AH31:AH32" si="6">AVERAGE(AB31:AG31)</f>
        <v>24.816666666666674</v>
      </c>
      <c r="AI31" s="20">
        <f t="shared" ref="AI31:AI32" si="7">STDEV(AB31:AG31)</f>
        <v>23.21666786312511</v>
      </c>
      <c r="AR31" s="3" t="s">
        <v>76</v>
      </c>
      <c r="AS31" s="3">
        <v>2.570581835636315</v>
      </c>
      <c r="AT31" s="3"/>
    </row>
    <row r="32" spans="1:46" ht="17" thickBot="1" x14ac:dyDescent="0.25">
      <c r="A32" s="10">
        <v>933</v>
      </c>
      <c r="B32" s="10">
        <v>1</v>
      </c>
      <c r="C32" s="10" t="s">
        <v>12</v>
      </c>
      <c r="D32" s="10">
        <v>0</v>
      </c>
      <c r="E32" s="10">
        <v>0</v>
      </c>
      <c r="F32" s="10">
        <v>0</v>
      </c>
      <c r="G32" s="10"/>
      <c r="H32" s="9"/>
      <c r="I32" s="9"/>
      <c r="J32" s="16">
        <v>933</v>
      </c>
      <c r="K32" s="16">
        <v>1</v>
      </c>
      <c r="L32" s="16" t="s">
        <v>12</v>
      </c>
      <c r="M32" s="18">
        <v>0</v>
      </c>
      <c r="N32" s="18">
        <v>0</v>
      </c>
      <c r="O32" s="18">
        <v>0</v>
      </c>
      <c r="P32" s="16"/>
      <c r="Q32" s="9"/>
      <c r="R32" s="9"/>
      <c r="S32" s="16">
        <v>933</v>
      </c>
      <c r="T32" s="16">
        <v>1</v>
      </c>
      <c r="U32" s="16" t="s">
        <v>12</v>
      </c>
      <c r="V32" s="16"/>
      <c r="W32" s="16"/>
      <c r="X32" s="16"/>
      <c r="Y32" s="16"/>
      <c r="AA32" s="21" t="s">
        <v>132</v>
      </c>
      <c r="AB32" s="20">
        <f>AB30/2</f>
        <v>23</v>
      </c>
      <c r="AC32" s="20">
        <f t="shared" ref="AC32:AG32" si="8">AC30/2</f>
        <v>2.15</v>
      </c>
      <c r="AD32" s="20">
        <f t="shared" si="8"/>
        <v>7.5</v>
      </c>
      <c r="AE32" s="20">
        <f t="shared" si="8"/>
        <v>1.1499999999999999</v>
      </c>
      <c r="AF32" s="20">
        <f t="shared" si="8"/>
        <v>2.15</v>
      </c>
      <c r="AG32" s="20">
        <f t="shared" si="8"/>
        <v>2.15</v>
      </c>
      <c r="AH32" s="20">
        <f t="shared" si="6"/>
        <v>6.3499999999999988</v>
      </c>
      <c r="AI32" s="20">
        <f t="shared" si="7"/>
        <v>8.4676443005123918</v>
      </c>
      <c r="AK32" s="3" t="s">
        <v>41</v>
      </c>
      <c r="AL32" s="3">
        <v>10678.916111111112</v>
      </c>
      <c r="AM32" s="3">
        <v>17</v>
      </c>
      <c r="AN32" s="3"/>
      <c r="AO32" s="3"/>
      <c r="AP32" s="3"/>
      <c r="AQ32" s="3"/>
    </row>
    <row r="33" spans="1:47" x14ac:dyDescent="0.2">
      <c r="A33" s="10">
        <v>933</v>
      </c>
      <c r="B33" s="10">
        <v>2</v>
      </c>
      <c r="C33" s="10" t="s">
        <v>10</v>
      </c>
      <c r="D33" s="10">
        <v>3</v>
      </c>
      <c r="E33" s="10">
        <v>1</v>
      </c>
      <c r="F33" s="10">
        <v>0</v>
      </c>
      <c r="G33" s="10">
        <v>4.3</v>
      </c>
      <c r="H33" s="9"/>
      <c r="I33" s="9"/>
      <c r="J33" s="16">
        <v>933</v>
      </c>
      <c r="K33" s="16">
        <v>2</v>
      </c>
      <c r="L33" s="16" t="s">
        <v>10</v>
      </c>
      <c r="M33" s="18">
        <v>3</v>
      </c>
      <c r="N33" s="18">
        <v>1</v>
      </c>
      <c r="O33" s="18">
        <v>0</v>
      </c>
      <c r="P33" s="16">
        <v>4.3</v>
      </c>
      <c r="Q33" s="9"/>
      <c r="R33" s="9"/>
      <c r="S33" s="16">
        <v>933</v>
      </c>
      <c r="T33" s="16">
        <v>2</v>
      </c>
      <c r="U33" s="16" t="s">
        <v>10</v>
      </c>
      <c r="V33" s="16"/>
      <c r="W33" s="16"/>
      <c r="X33" s="16"/>
      <c r="Y33" s="16"/>
    </row>
    <row r="34" spans="1:47" x14ac:dyDescent="0.2">
      <c r="A34" s="10">
        <v>933</v>
      </c>
      <c r="B34" s="10">
        <v>2</v>
      </c>
      <c r="C34" s="10" t="s">
        <v>11</v>
      </c>
      <c r="D34" s="10">
        <v>0</v>
      </c>
      <c r="E34" s="10">
        <v>0</v>
      </c>
      <c r="F34" s="10">
        <v>0</v>
      </c>
      <c r="G34" s="10"/>
      <c r="H34" s="9"/>
      <c r="I34" s="9"/>
      <c r="J34" s="16">
        <v>933</v>
      </c>
      <c r="K34" s="16">
        <v>2</v>
      </c>
      <c r="L34" s="16" t="s">
        <v>11</v>
      </c>
      <c r="M34" s="18">
        <v>0</v>
      </c>
      <c r="N34" s="18">
        <v>0</v>
      </c>
      <c r="O34" s="18">
        <v>0</v>
      </c>
      <c r="P34" s="16"/>
      <c r="Q34" s="9"/>
      <c r="R34" s="9"/>
      <c r="S34" s="16">
        <v>933</v>
      </c>
      <c r="T34" s="16">
        <v>2</v>
      </c>
      <c r="U34" s="16" t="s">
        <v>11</v>
      </c>
      <c r="V34" s="16"/>
      <c r="W34" s="16"/>
      <c r="X34" s="16"/>
      <c r="Y34" s="16"/>
      <c r="AK34" s="20" t="s">
        <v>171</v>
      </c>
      <c r="AO34" s="20" t="s">
        <v>172</v>
      </c>
      <c r="AS34" s="20" t="s">
        <v>173</v>
      </c>
    </row>
    <row r="35" spans="1:47" x14ac:dyDescent="0.2">
      <c r="A35" s="10">
        <v>933</v>
      </c>
      <c r="B35" s="10">
        <v>2</v>
      </c>
      <c r="C35" s="10" t="s">
        <v>12</v>
      </c>
      <c r="D35" s="10">
        <v>0</v>
      </c>
      <c r="E35" s="10">
        <v>0</v>
      </c>
      <c r="F35" s="10">
        <v>0</v>
      </c>
      <c r="G35" s="10"/>
      <c r="H35" s="9"/>
      <c r="I35" s="9"/>
      <c r="J35" s="16">
        <v>933</v>
      </c>
      <c r="K35" s="16">
        <v>2</v>
      </c>
      <c r="L35" s="16" t="s">
        <v>12</v>
      </c>
      <c r="M35" s="18">
        <v>0</v>
      </c>
      <c r="N35" s="18">
        <v>0</v>
      </c>
      <c r="O35" s="18">
        <v>0</v>
      </c>
      <c r="P35" s="16"/>
      <c r="Q35" s="9"/>
      <c r="R35" s="9"/>
      <c r="S35" s="16">
        <v>933</v>
      </c>
      <c r="T35" s="16">
        <v>2</v>
      </c>
      <c r="U35" s="16" t="s">
        <v>12</v>
      </c>
      <c r="V35" s="16"/>
      <c r="W35" s="16"/>
      <c r="X35" s="16"/>
      <c r="Y35" s="16"/>
      <c r="AA35" s="20" t="s">
        <v>168</v>
      </c>
      <c r="AB35" s="20"/>
      <c r="AC35" s="20"/>
      <c r="AD35" s="20"/>
      <c r="AE35" s="20"/>
      <c r="AF35" s="20"/>
      <c r="AG35" s="20"/>
      <c r="AH35" s="20"/>
      <c r="AI35" s="20"/>
      <c r="AK35" t="s">
        <v>65</v>
      </c>
      <c r="AO35" t="s">
        <v>65</v>
      </c>
      <c r="AS35" t="s">
        <v>65</v>
      </c>
    </row>
    <row r="36" spans="1:47" ht="17" thickBot="1" x14ac:dyDescent="0.25">
      <c r="A36" s="10">
        <v>933</v>
      </c>
      <c r="B36" s="10">
        <v>3</v>
      </c>
      <c r="C36" s="10" t="s">
        <v>10</v>
      </c>
      <c r="D36" s="10">
        <v>3</v>
      </c>
      <c r="E36" s="10">
        <v>0</v>
      </c>
      <c r="F36" s="10">
        <v>0</v>
      </c>
      <c r="G36" s="10">
        <v>2.2999999999999998</v>
      </c>
      <c r="H36" s="9"/>
      <c r="I36" s="9"/>
      <c r="J36" s="16">
        <v>933</v>
      </c>
      <c r="K36" s="16">
        <v>3</v>
      </c>
      <c r="L36" s="16" t="s">
        <v>10</v>
      </c>
      <c r="M36" s="18">
        <v>3</v>
      </c>
      <c r="N36" s="18">
        <v>0</v>
      </c>
      <c r="O36" s="18">
        <v>0</v>
      </c>
      <c r="P36" s="16">
        <v>2.2999999999999998</v>
      </c>
      <c r="Q36" s="9"/>
      <c r="R36" s="9"/>
      <c r="S36" s="16">
        <v>933</v>
      </c>
      <c r="T36" s="16">
        <v>3</v>
      </c>
      <c r="U36" s="16" t="s">
        <v>10</v>
      </c>
      <c r="V36" s="16"/>
      <c r="W36" s="16"/>
      <c r="X36" s="16"/>
      <c r="Y36" s="16"/>
      <c r="AA36" s="20" t="s">
        <v>47</v>
      </c>
      <c r="AB36" s="20" t="s">
        <v>18</v>
      </c>
      <c r="AC36" s="20" t="s">
        <v>19</v>
      </c>
      <c r="AD36" s="20" t="s">
        <v>20</v>
      </c>
      <c r="AE36" s="20" t="s">
        <v>163</v>
      </c>
      <c r="AF36" s="20" t="s">
        <v>165</v>
      </c>
      <c r="AG36" s="20" t="s">
        <v>164</v>
      </c>
      <c r="AH36" s="20" t="s">
        <v>59</v>
      </c>
      <c r="AI36" s="20" t="s">
        <v>60</v>
      </c>
    </row>
    <row r="37" spans="1:47" x14ac:dyDescent="0.2">
      <c r="A37" s="10">
        <v>933</v>
      </c>
      <c r="B37" s="10">
        <v>3</v>
      </c>
      <c r="C37" s="10" t="s">
        <v>11</v>
      </c>
      <c r="D37" s="10">
        <v>0</v>
      </c>
      <c r="E37" s="10">
        <v>0</v>
      </c>
      <c r="F37" s="10">
        <v>0</v>
      </c>
      <c r="G37" s="10"/>
      <c r="H37" s="9"/>
      <c r="I37" s="9"/>
      <c r="J37" s="16">
        <v>933</v>
      </c>
      <c r="K37" s="16">
        <v>3</v>
      </c>
      <c r="L37" s="16" t="s">
        <v>11</v>
      </c>
      <c r="M37" s="18">
        <v>0</v>
      </c>
      <c r="N37" s="18">
        <v>0</v>
      </c>
      <c r="O37" s="18">
        <v>0</v>
      </c>
      <c r="P37" s="16"/>
      <c r="Q37" s="9"/>
      <c r="R37" s="9"/>
      <c r="S37" s="16">
        <v>933</v>
      </c>
      <c r="T37" s="16">
        <v>3</v>
      </c>
      <c r="U37" s="16" t="s">
        <v>11</v>
      </c>
      <c r="V37" s="16"/>
      <c r="W37" s="16"/>
      <c r="X37" s="16"/>
      <c r="Y37" s="16"/>
      <c r="AA37" s="21" t="s">
        <v>10</v>
      </c>
      <c r="AB37" s="20">
        <v>110</v>
      </c>
      <c r="AC37" s="20">
        <v>46</v>
      </c>
      <c r="AD37" s="20">
        <v>110</v>
      </c>
      <c r="AE37" s="20">
        <v>2.2999999999999998</v>
      </c>
      <c r="AF37" s="20">
        <v>9.3000000000000007</v>
      </c>
      <c r="AG37" s="20">
        <v>4.3</v>
      </c>
      <c r="AH37" s="20">
        <f>AVERAGE(AB37:AG37)</f>
        <v>46.983333333333341</v>
      </c>
      <c r="AI37" s="20">
        <f>STDEV(AB37:AG37)</f>
        <v>51.345239961136286</v>
      </c>
      <c r="AK37" s="4"/>
      <c r="AL37" s="4" t="s">
        <v>66</v>
      </c>
      <c r="AM37" s="4" t="s">
        <v>67</v>
      </c>
      <c r="AO37" s="4"/>
      <c r="AP37" s="4" t="s">
        <v>66</v>
      </c>
      <c r="AQ37" s="4" t="s">
        <v>67</v>
      </c>
      <c r="AS37" s="4"/>
      <c r="AT37" s="4" t="s">
        <v>66</v>
      </c>
      <c r="AU37" s="4" t="s">
        <v>67</v>
      </c>
    </row>
    <row r="38" spans="1:47" x14ac:dyDescent="0.2">
      <c r="A38" s="10">
        <v>933</v>
      </c>
      <c r="B38" s="10">
        <v>3</v>
      </c>
      <c r="C38" s="10" t="s">
        <v>12</v>
      </c>
      <c r="D38" s="10">
        <v>0</v>
      </c>
      <c r="E38" s="10">
        <v>0</v>
      </c>
      <c r="F38" s="10">
        <v>0</v>
      </c>
      <c r="G38" s="10"/>
      <c r="H38" s="9"/>
      <c r="I38" s="9"/>
      <c r="J38" s="16">
        <v>933</v>
      </c>
      <c r="K38" s="16">
        <v>3</v>
      </c>
      <c r="L38" s="16" t="s">
        <v>12</v>
      </c>
      <c r="M38" s="18">
        <v>0</v>
      </c>
      <c r="N38" s="18">
        <v>0</v>
      </c>
      <c r="O38" s="18">
        <v>0</v>
      </c>
      <c r="P38" s="16"/>
      <c r="Q38" s="9"/>
      <c r="R38" s="9"/>
      <c r="S38" s="16">
        <v>933</v>
      </c>
      <c r="T38" s="16">
        <v>3</v>
      </c>
      <c r="U38" s="16" t="s">
        <v>12</v>
      </c>
      <c r="V38" s="16"/>
      <c r="W38" s="16"/>
      <c r="X38" s="16"/>
      <c r="Y38" s="16"/>
      <c r="AA38" s="21" t="s">
        <v>11</v>
      </c>
      <c r="AB38" s="20">
        <v>4.3</v>
      </c>
      <c r="AC38" s="20">
        <v>110</v>
      </c>
      <c r="AD38" s="20">
        <v>7.5</v>
      </c>
      <c r="AE38" s="20">
        <v>4.3</v>
      </c>
      <c r="AF38" s="20">
        <v>2.2999999999999998</v>
      </c>
      <c r="AG38" s="20">
        <v>2.2999999999999998</v>
      </c>
      <c r="AH38" s="20">
        <f t="shared" ref="AH38:AH40" si="9">AVERAGE(AB38:AG38)</f>
        <v>21.783333333333335</v>
      </c>
      <c r="AI38" s="20">
        <f t="shared" ref="AI38:AI40" si="10">STDEV(AB38:AG38)</f>
        <v>43.259053002425595</v>
      </c>
      <c r="AK38" t="s">
        <v>68</v>
      </c>
      <c r="AL38">
        <v>6.3499999999999988</v>
      </c>
      <c r="AM38">
        <v>6.7333333333333334</v>
      </c>
      <c r="AO38" t="s">
        <v>68</v>
      </c>
      <c r="AP38">
        <v>6.3499999999999988</v>
      </c>
      <c r="AQ38">
        <v>46.983333333333341</v>
      </c>
      <c r="AS38" t="s">
        <v>68</v>
      </c>
      <c r="AT38">
        <v>6.3499999999999988</v>
      </c>
      <c r="AU38">
        <v>21.783333333333335</v>
      </c>
    </row>
    <row r="39" spans="1:47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16"/>
      <c r="T39" s="16"/>
      <c r="U39" s="16"/>
      <c r="V39" s="16"/>
      <c r="W39" s="16"/>
      <c r="X39" s="16"/>
      <c r="Y39" s="16"/>
      <c r="AA39" s="21" t="s">
        <v>12</v>
      </c>
      <c r="AB39" s="20">
        <v>15</v>
      </c>
      <c r="AC39" s="20">
        <v>7.5</v>
      </c>
      <c r="AD39" s="20">
        <v>3.8</v>
      </c>
      <c r="AE39" s="20">
        <v>2.2999999999999998</v>
      </c>
      <c r="AF39" s="20">
        <v>4.3</v>
      </c>
      <c r="AG39" s="20">
        <v>7.5</v>
      </c>
      <c r="AH39" s="20">
        <f t="shared" si="9"/>
        <v>6.7333333333333334</v>
      </c>
      <c r="AI39" s="20">
        <f t="shared" si="10"/>
        <v>4.5539726247164332</v>
      </c>
      <c r="AK39" t="s">
        <v>27</v>
      </c>
      <c r="AL39">
        <v>71.700999999999979</v>
      </c>
      <c r="AM39">
        <v>20.738666666666678</v>
      </c>
      <c r="AO39" t="s">
        <v>27</v>
      </c>
      <c r="AP39">
        <v>71.700999999999979</v>
      </c>
      <c r="AQ39">
        <v>2636.3336666666669</v>
      </c>
      <c r="AS39" t="s">
        <v>27</v>
      </c>
      <c r="AT39">
        <v>71.700999999999979</v>
      </c>
      <c r="AU39">
        <v>1871.3456666666668</v>
      </c>
    </row>
    <row r="40" spans="1:47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16"/>
      <c r="T40" s="16"/>
      <c r="U40" s="16"/>
      <c r="V40" s="16"/>
      <c r="W40" s="16"/>
      <c r="X40" s="16"/>
      <c r="Y40" s="16"/>
      <c r="AA40" s="21" t="s">
        <v>132</v>
      </c>
      <c r="AB40" s="20">
        <f>AB30/2</f>
        <v>23</v>
      </c>
      <c r="AC40" s="20">
        <f t="shared" ref="AC40:AG40" si="11">AC30/2</f>
        <v>2.15</v>
      </c>
      <c r="AD40" s="20">
        <f t="shared" si="11"/>
        <v>7.5</v>
      </c>
      <c r="AE40" s="20">
        <f t="shared" si="11"/>
        <v>1.1499999999999999</v>
      </c>
      <c r="AF40" s="20">
        <f t="shared" si="11"/>
        <v>2.15</v>
      </c>
      <c r="AG40" s="20">
        <f t="shared" si="11"/>
        <v>2.15</v>
      </c>
      <c r="AH40" s="20">
        <f t="shared" si="9"/>
        <v>6.3499999999999988</v>
      </c>
      <c r="AI40" s="20">
        <f t="shared" si="10"/>
        <v>8.4676443005123918</v>
      </c>
      <c r="AK40" t="s">
        <v>69</v>
      </c>
      <c r="AL40">
        <v>6</v>
      </c>
      <c r="AM40">
        <v>6</v>
      </c>
      <c r="AO40" t="s">
        <v>69</v>
      </c>
      <c r="AP40">
        <v>6</v>
      </c>
      <c r="AQ40">
        <v>6</v>
      </c>
      <c r="AS40" t="s">
        <v>69</v>
      </c>
      <c r="AT40">
        <v>6</v>
      </c>
      <c r="AU40">
        <v>6</v>
      </c>
    </row>
    <row r="41" spans="1:47" x14ac:dyDescent="0.2">
      <c r="A41" s="10" t="s">
        <v>1</v>
      </c>
      <c r="B41" s="10"/>
      <c r="C41" s="10"/>
      <c r="D41" s="10" t="s">
        <v>5</v>
      </c>
      <c r="E41" s="10"/>
      <c r="F41" s="10"/>
      <c r="G41" s="10"/>
      <c r="H41" s="9"/>
      <c r="I41" s="9"/>
      <c r="J41" s="15" t="s">
        <v>50</v>
      </c>
      <c r="K41" s="16"/>
      <c r="L41" s="16"/>
      <c r="M41" s="16" t="s">
        <v>13</v>
      </c>
      <c r="N41" s="16"/>
      <c r="O41" s="16"/>
      <c r="P41" s="16"/>
      <c r="Q41" s="9"/>
      <c r="R41" s="9"/>
      <c r="S41" s="15" t="s">
        <v>51</v>
      </c>
      <c r="T41" s="16"/>
      <c r="U41" s="16"/>
      <c r="V41" s="16" t="s">
        <v>13</v>
      </c>
      <c r="W41" s="16"/>
      <c r="X41" s="16"/>
      <c r="Y41" s="16"/>
      <c r="AK41" t="s">
        <v>70</v>
      </c>
      <c r="AL41">
        <v>0.83555013574718406</v>
      </c>
      <c r="AO41" t="s">
        <v>70</v>
      </c>
      <c r="AP41">
        <v>0.78004802907964932</v>
      </c>
      <c r="AS41" t="s">
        <v>70</v>
      </c>
      <c r="AT41">
        <v>-0.23120795611583947</v>
      </c>
    </row>
    <row r="42" spans="1:47" x14ac:dyDescent="0.2">
      <c r="A42" s="10"/>
      <c r="B42" s="10" t="s">
        <v>2</v>
      </c>
      <c r="C42" s="10" t="s">
        <v>3</v>
      </c>
      <c r="D42" s="10" t="s">
        <v>4</v>
      </c>
      <c r="E42" s="10" t="s">
        <v>6</v>
      </c>
      <c r="F42" s="10" t="s">
        <v>7</v>
      </c>
      <c r="G42" s="10" t="s">
        <v>9</v>
      </c>
      <c r="H42" s="9"/>
      <c r="I42" s="9"/>
      <c r="J42" s="16"/>
      <c r="K42" s="16" t="s">
        <v>2</v>
      </c>
      <c r="L42" s="16" t="s">
        <v>3</v>
      </c>
      <c r="M42" s="16" t="s">
        <v>4</v>
      </c>
      <c r="N42" s="16" t="s">
        <v>6</v>
      </c>
      <c r="O42" s="16" t="s">
        <v>7</v>
      </c>
      <c r="P42" s="16" t="s">
        <v>9</v>
      </c>
      <c r="Q42" s="9"/>
      <c r="R42" s="9"/>
      <c r="S42" s="16"/>
      <c r="T42" s="16" t="s">
        <v>2</v>
      </c>
      <c r="U42" s="16" t="s">
        <v>3</v>
      </c>
      <c r="V42" s="16" t="s">
        <v>4</v>
      </c>
      <c r="W42" s="16" t="s">
        <v>6</v>
      </c>
      <c r="X42" s="16" t="s">
        <v>7</v>
      </c>
      <c r="Y42" s="16" t="s">
        <v>9</v>
      </c>
      <c r="AA42" t="s">
        <v>21</v>
      </c>
      <c r="AK42" t="s">
        <v>71</v>
      </c>
      <c r="AL42">
        <v>0</v>
      </c>
      <c r="AO42" t="s">
        <v>71</v>
      </c>
      <c r="AP42">
        <v>0</v>
      </c>
      <c r="AS42" t="s">
        <v>71</v>
      </c>
      <c r="AT42">
        <v>0</v>
      </c>
    </row>
    <row r="43" spans="1:47" x14ac:dyDescent="0.2">
      <c r="A43" s="10">
        <v>353</v>
      </c>
      <c r="B43" s="10">
        <v>1</v>
      </c>
      <c r="C43" s="10" t="s">
        <v>10</v>
      </c>
      <c r="D43" s="1">
        <v>3</v>
      </c>
      <c r="E43" s="1">
        <v>0</v>
      </c>
      <c r="F43" s="1">
        <v>0</v>
      </c>
      <c r="G43" s="1">
        <v>2.2999999999999998</v>
      </c>
      <c r="H43" s="9"/>
      <c r="I43" s="9"/>
      <c r="J43" s="16">
        <v>353</v>
      </c>
      <c r="K43" s="16">
        <v>1</v>
      </c>
      <c r="L43" s="16" t="s">
        <v>10</v>
      </c>
      <c r="M43" s="2">
        <v>3</v>
      </c>
      <c r="N43" s="2">
        <v>0</v>
      </c>
      <c r="O43" s="2">
        <v>0</v>
      </c>
      <c r="P43" s="2">
        <v>2.2999999999999998</v>
      </c>
      <c r="Q43" s="9"/>
      <c r="R43" s="9"/>
      <c r="S43" s="16">
        <v>353</v>
      </c>
      <c r="T43" s="16">
        <v>1</v>
      </c>
      <c r="U43" s="16" t="s">
        <v>10</v>
      </c>
      <c r="V43" s="16"/>
      <c r="W43" s="16"/>
      <c r="X43" s="16"/>
      <c r="Y43" s="16"/>
      <c r="AK43" t="s">
        <v>34</v>
      </c>
      <c r="AL43">
        <v>5</v>
      </c>
      <c r="AO43" t="s">
        <v>34</v>
      </c>
      <c r="AP43">
        <v>5</v>
      </c>
      <c r="AS43" t="s">
        <v>34</v>
      </c>
      <c r="AT43">
        <v>5</v>
      </c>
    </row>
    <row r="44" spans="1:47" ht="17" thickBot="1" x14ac:dyDescent="0.25">
      <c r="A44" s="10">
        <v>353</v>
      </c>
      <c r="B44" s="10">
        <v>1</v>
      </c>
      <c r="C44" s="10" t="s">
        <v>11</v>
      </c>
      <c r="D44" s="1">
        <v>3</v>
      </c>
      <c r="E44" s="1">
        <v>0</v>
      </c>
      <c r="F44" s="1">
        <v>0</v>
      </c>
      <c r="G44" s="1">
        <v>2.2999999999999998</v>
      </c>
      <c r="H44" s="9"/>
      <c r="I44" s="9"/>
      <c r="J44" s="16">
        <v>353</v>
      </c>
      <c r="K44" s="16">
        <v>1</v>
      </c>
      <c r="L44" s="16" t="s">
        <v>11</v>
      </c>
      <c r="M44" s="2">
        <v>3</v>
      </c>
      <c r="N44" s="2">
        <v>0</v>
      </c>
      <c r="O44" s="2">
        <v>0</v>
      </c>
      <c r="P44" s="2">
        <v>2.2999999999999998</v>
      </c>
      <c r="Q44" s="9"/>
      <c r="R44" s="9"/>
      <c r="S44" s="16">
        <v>353</v>
      </c>
      <c r="T44" s="16">
        <v>1</v>
      </c>
      <c r="U44" s="16" t="s">
        <v>11</v>
      </c>
      <c r="V44" s="16"/>
      <c r="W44" s="16"/>
      <c r="X44" s="16"/>
      <c r="Y44" s="16"/>
      <c r="AA44" t="s">
        <v>22</v>
      </c>
      <c r="AK44" t="s">
        <v>72</v>
      </c>
      <c r="AL44">
        <v>-0.17744990870900579</v>
      </c>
      <c r="AO44" t="s">
        <v>72</v>
      </c>
      <c r="AP44">
        <v>-2.2092108000028832</v>
      </c>
      <c r="AS44" t="s">
        <v>72</v>
      </c>
      <c r="AT44">
        <v>-0.822515573601591</v>
      </c>
    </row>
    <row r="45" spans="1:47" x14ac:dyDescent="0.2">
      <c r="A45" s="10">
        <v>353</v>
      </c>
      <c r="B45" s="10">
        <v>1</v>
      </c>
      <c r="C45" s="10" t="s">
        <v>12</v>
      </c>
      <c r="D45" s="1">
        <v>3</v>
      </c>
      <c r="E45" s="1">
        <v>1</v>
      </c>
      <c r="F45" s="1">
        <v>0</v>
      </c>
      <c r="G45" s="1">
        <v>4.3</v>
      </c>
      <c r="H45" s="9"/>
      <c r="I45" s="9"/>
      <c r="J45" s="16">
        <v>353</v>
      </c>
      <c r="K45" s="16">
        <v>1</v>
      </c>
      <c r="L45" s="16" t="s">
        <v>12</v>
      </c>
      <c r="M45" s="2">
        <v>3</v>
      </c>
      <c r="N45" s="2">
        <v>1</v>
      </c>
      <c r="O45" s="2">
        <v>0</v>
      </c>
      <c r="P45" s="2">
        <v>4.3</v>
      </c>
      <c r="Q45" s="9"/>
      <c r="R45" s="9"/>
      <c r="S45" s="16">
        <v>353</v>
      </c>
      <c r="T45" s="16">
        <v>1</v>
      </c>
      <c r="U45" s="16" t="s">
        <v>12</v>
      </c>
      <c r="V45" s="16"/>
      <c r="W45" s="16"/>
      <c r="X45" s="16"/>
      <c r="Y45" s="16"/>
      <c r="AA45" s="4" t="s">
        <v>23</v>
      </c>
      <c r="AB45" s="4" t="s">
        <v>24</v>
      </c>
      <c r="AC45" s="4" t="s">
        <v>25</v>
      </c>
      <c r="AD45" s="4" t="s">
        <v>26</v>
      </c>
      <c r="AE45" s="4" t="s">
        <v>27</v>
      </c>
      <c r="AK45" t="s">
        <v>73</v>
      </c>
      <c r="AL45">
        <v>0.4330598655292579</v>
      </c>
      <c r="AO45" t="s">
        <v>73</v>
      </c>
      <c r="AP45">
        <v>3.9091042673488813E-2</v>
      </c>
      <c r="AS45" t="s">
        <v>73</v>
      </c>
      <c r="AT45">
        <v>0.22410902585296108</v>
      </c>
    </row>
    <row r="46" spans="1:47" x14ac:dyDescent="0.2">
      <c r="A46" s="10">
        <v>353</v>
      </c>
      <c r="B46" s="10">
        <v>2</v>
      </c>
      <c r="C46" s="10" t="s">
        <v>10</v>
      </c>
      <c r="D46" s="1">
        <v>3</v>
      </c>
      <c r="E46" s="1">
        <v>1</v>
      </c>
      <c r="F46" s="1">
        <v>0</v>
      </c>
      <c r="G46" s="1">
        <v>4.3</v>
      </c>
      <c r="H46" s="10"/>
      <c r="I46" s="10"/>
      <c r="J46" s="16">
        <v>353</v>
      </c>
      <c r="K46" s="16">
        <v>2</v>
      </c>
      <c r="L46" s="16" t="s">
        <v>10</v>
      </c>
      <c r="M46" s="2">
        <v>3</v>
      </c>
      <c r="N46" s="2">
        <v>1</v>
      </c>
      <c r="O46" s="2">
        <v>0</v>
      </c>
      <c r="P46" s="2">
        <v>4.3</v>
      </c>
      <c r="Q46" s="9"/>
      <c r="R46" s="9"/>
      <c r="S46" s="16">
        <v>353</v>
      </c>
      <c r="T46" s="16">
        <v>2</v>
      </c>
      <c r="U46" s="16" t="s">
        <v>10</v>
      </c>
      <c r="V46" s="16"/>
      <c r="W46" s="16"/>
      <c r="X46" s="16"/>
      <c r="Y46" s="16"/>
      <c r="AA46" t="s">
        <v>28</v>
      </c>
      <c r="AB46">
        <v>6</v>
      </c>
      <c r="AC46">
        <v>281.90000000000003</v>
      </c>
      <c r="AD46">
        <v>46.983333333333341</v>
      </c>
      <c r="AE46">
        <v>2636.3336666666669</v>
      </c>
      <c r="AK46" t="s">
        <v>74</v>
      </c>
      <c r="AL46">
        <v>2.0150483733330233</v>
      </c>
      <c r="AO46" t="s">
        <v>74</v>
      </c>
      <c r="AP46">
        <v>2.0150483733330233</v>
      </c>
      <c r="AS46" t="s">
        <v>74</v>
      </c>
      <c r="AT46">
        <v>2.0150483733330233</v>
      </c>
    </row>
    <row r="47" spans="1:47" x14ac:dyDescent="0.2">
      <c r="A47" s="10">
        <v>353</v>
      </c>
      <c r="B47" s="10">
        <v>2</v>
      </c>
      <c r="C47" s="10" t="s">
        <v>11</v>
      </c>
      <c r="D47" s="1">
        <v>3</v>
      </c>
      <c r="E47" s="1">
        <v>0</v>
      </c>
      <c r="F47" s="1">
        <v>2</v>
      </c>
      <c r="G47" s="1">
        <v>6.4</v>
      </c>
      <c r="H47" s="10"/>
      <c r="I47" s="10"/>
      <c r="J47" s="16">
        <v>353</v>
      </c>
      <c r="K47" s="16">
        <v>2</v>
      </c>
      <c r="L47" s="16" t="s">
        <v>11</v>
      </c>
      <c r="M47" s="2">
        <v>3</v>
      </c>
      <c r="N47" s="2">
        <v>0</v>
      </c>
      <c r="O47" s="2">
        <v>2</v>
      </c>
      <c r="P47" s="2">
        <v>6.4</v>
      </c>
      <c r="Q47" s="9"/>
      <c r="R47" s="9"/>
      <c r="S47" s="16">
        <v>353</v>
      </c>
      <c r="T47" s="16">
        <v>2</v>
      </c>
      <c r="U47" s="16" t="s">
        <v>11</v>
      </c>
      <c r="V47" s="16"/>
      <c r="W47" s="16"/>
      <c r="X47" s="16"/>
      <c r="Y47" s="16"/>
      <c r="AA47" t="s">
        <v>29</v>
      </c>
      <c r="AB47">
        <v>6</v>
      </c>
      <c r="AC47">
        <v>130.70000000000002</v>
      </c>
      <c r="AD47">
        <v>21.783333333333335</v>
      </c>
      <c r="AE47">
        <v>1871.3456666666668</v>
      </c>
      <c r="AK47" t="s">
        <v>75</v>
      </c>
      <c r="AL47">
        <v>0.86611973105851581</v>
      </c>
      <c r="AO47" t="s">
        <v>75</v>
      </c>
      <c r="AP47">
        <v>7.8182085346977626E-2</v>
      </c>
      <c r="AS47" t="s">
        <v>75</v>
      </c>
      <c r="AT47">
        <v>0.44821805170592216</v>
      </c>
    </row>
    <row r="48" spans="1:47" ht="17" thickBot="1" x14ac:dyDescent="0.25">
      <c r="A48" s="10">
        <v>353</v>
      </c>
      <c r="B48" s="10">
        <v>2</v>
      </c>
      <c r="C48" s="10" t="s">
        <v>12</v>
      </c>
      <c r="D48" s="1">
        <v>3</v>
      </c>
      <c r="E48" s="1">
        <v>2</v>
      </c>
      <c r="F48" s="1">
        <v>0</v>
      </c>
      <c r="G48" s="1">
        <v>9.3000000000000007</v>
      </c>
      <c r="H48" s="10"/>
      <c r="I48" s="10"/>
      <c r="J48" s="16">
        <v>353</v>
      </c>
      <c r="K48" s="16">
        <v>2</v>
      </c>
      <c r="L48" s="16" t="s">
        <v>12</v>
      </c>
      <c r="M48" s="2">
        <v>3</v>
      </c>
      <c r="N48" s="2">
        <v>2</v>
      </c>
      <c r="O48" s="2">
        <v>0</v>
      </c>
      <c r="P48" s="2">
        <v>9.3000000000000007</v>
      </c>
      <c r="Q48" s="9"/>
      <c r="R48" s="9"/>
      <c r="S48" s="16">
        <v>353</v>
      </c>
      <c r="T48" s="16">
        <v>2</v>
      </c>
      <c r="U48" s="16" t="s">
        <v>12</v>
      </c>
      <c r="V48" s="16"/>
      <c r="W48" s="16"/>
      <c r="X48" s="16"/>
      <c r="Y48" s="16"/>
      <c r="AA48" t="s">
        <v>30</v>
      </c>
      <c r="AB48">
        <v>6</v>
      </c>
      <c r="AC48">
        <v>40.4</v>
      </c>
      <c r="AD48">
        <v>6.7333333333333334</v>
      </c>
      <c r="AE48">
        <v>20.738666666666678</v>
      </c>
      <c r="AK48" s="3" t="s">
        <v>76</v>
      </c>
      <c r="AL48" s="3">
        <v>2.570581835636315</v>
      </c>
      <c r="AM48" s="3"/>
      <c r="AO48" s="3" t="s">
        <v>76</v>
      </c>
      <c r="AP48" s="3">
        <v>2.570581835636315</v>
      </c>
      <c r="AQ48" s="3"/>
      <c r="AS48" s="3" t="s">
        <v>76</v>
      </c>
      <c r="AT48" s="3">
        <v>2.570581835636315</v>
      </c>
      <c r="AU48" s="3"/>
    </row>
    <row r="49" spans="1:33" ht="17" thickBot="1" x14ac:dyDescent="0.25">
      <c r="A49" s="10">
        <v>353</v>
      </c>
      <c r="B49" s="10">
        <v>3</v>
      </c>
      <c r="C49" s="10" t="s">
        <v>10</v>
      </c>
      <c r="D49" s="1">
        <v>3</v>
      </c>
      <c r="E49" s="1">
        <v>1</v>
      </c>
      <c r="F49" s="1">
        <v>0</v>
      </c>
      <c r="G49" s="1">
        <v>4.3</v>
      </c>
      <c r="H49" s="9"/>
      <c r="I49" s="9"/>
      <c r="J49" s="16">
        <v>353</v>
      </c>
      <c r="K49" s="16">
        <v>3</v>
      </c>
      <c r="L49" s="16" t="s">
        <v>10</v>
      </c>
      <c r="M49" s="2">
        <v>3</v>
      </c>
      <c r="N49" s="2">
        <v>1</v>
      </c>
      <c r="O49" s="2">
        <v>0</v>
      </c>
      <c r="P49" s="2">
        <v>4.3</v>
      </c>
      <c r="Q49" s="9"/>
      <c r="R49" s="9"/>
      <c r="S49" s="16">
        <v>353</v>
      </c>
      <c r="T49" s="16">
        <v>3</v>
      </c>
      <c r="U49" s="16" t="s">
        <v>10</v>
      </c>
      <c r="V49" s="16"/>
      <c r="W49" s="16"/>
      <c r="X49" s="16"/>
      <c r="Y49" s="16"/>
      <c r="AA49" s="3" t="s">
        <v>137</v>
      </c>
      <c r="AB49" s="3">
        <v>6</v>
      </c>
      <c r="AC49" s="3">
        <v>38.099999999999994</v>
      </c>
      <c r="AD49" s="3">
        <v>6.3499999999999988</v>
      </c>
      <c r="AE49" s="3">
        <v>71.700999999999979</v>
      </c>
    </row>
    <row r="50" spans="1:33" x14ac:dyDescent="0.2">
      <c r="A50" s="10">
        <v>353</v>
      </c>
      <c r="B50" s="10">
        <v>3</v>
      </c>
      <c r="C50" s="10" t="s">
        <v>11</v>
      </c>
      <c r="D50" s="1">
        <v>3</v>
      </c>
      <c r="E50" s="1">
        <v>2</v>
      </c>
      <c r="F50" s="1">
        <v>0</v>
      </c>
      <c r="G50" s="1">
        <v>9.3000000000000007</v>
      </c>
      <c r="H50" s="9"/>
      <c r="I50" s="9"/>
      <c r="J50" s="16">
        <v>353</v>
      </c>
      <c r="K50" s="16">
        <v>3</v>
      </c>
      <c r="L50" s="16" t="s">
        <v>11</v>
      </c>
      <c r="M50" s="2">
        <v>3</v>
      </c>
      <c r="N50" s="2">
        <v>2</v>
      </c>
      <c r="O50" s="2">
        <v>0</v>
      </c>
      <c r="P50" s="2">
        <v>9.3000000000000007</v>
      </c>
      <c r="Q50" s="9"/>
      <c r="R50" s="9"/>
      <c r="S50" s="16">
        <v>353</v>
      </c>
      <c r="T50" s="16">
        <v>3</v>
      </c>
      <c r="U50" s="16" t="s">
        <v>11</v>
      </c>
      <c r="V50" s="16"/>
      <c r="W50" s="16"/>
      <c r="X50" s="16"/>
      <c r="Y50" s="16"/>
    </row>
    <row r="51" spans="1:33" x14ac:dyDescent="0.2">
      <c r="A51" s="10">
        <v>353</v>
      </c>
      <c r="B51" s="10">
        <v>3</v>
      </c>
      <c r="C51" s="10" t="s">
        <v>12</v>
      </c>
      <c r="D51" s="1">
        <v>3</v>
      </c>
      <c r="E51" s="1">
        <v>1</v>
      </c>
      <c r="F51" s="1">
        <v>0</v>
      </c>
      <c r="G51" s="1">
        <v>4.3</v>
      </c>
      <c r="H51" s="9"/>
      <c r="I51" s="9"/>
      <c r="J51" s="16">
        <v>353</v>
      </c>
      <c r="K51" s="16">
        <v>3</v>
      </c>
      <c r="L51" s="16" t="s">
        <v>12</v>
      </c>
      <c r="M51" s="2">
        <v>3</v>
      </c>
      <c r="N51" s="2">
        <v>1</v>
      </c>
      <c r="O51" s="2">
        <v>0</v>
      </c>
      <c r="P51" s="2">
        <v>4.3</v>
      </c>
      <c r="Q51" s="9"/>
      <c r="R51" s="9"/>
      <c r="S51" s="16">
        <v>353</v>
      </c>
      <c r="T51" s="16">
        <v>3</v>
      </c>
      <c r="U51" s="16" t="s">
        <v>12</v>
      </c>
      <c r="V51" s="16"/>
      <c r="W51" s="16"/>
      <c r="X51" s="16"/>
      <c r="Y51" s="16"/>
    </row>
    <row r="52" spans="1:33" ht="17" thickBo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16"/>
      <c r="T52" s="16"/>
      <c r="U52" s="16"/>
      <c r="V52" s="16"/>
      <c r="W52" s="16"/>
      <c r="X52" s="16"/>
      <c r="Y52" s="16"/>
      <c r="AA52" t="s">
        <v>31</v>
      </c>
    </row>
    <row r="53" spans="1:33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16"/>
      <c r="T53" s="16"/>
      <c r="U53" s="16"/>
      <c r="V53" s="16"/>
      <c r="W53" s="16"/>
      <c r="X53" s="16"/>
      <c r="Y53" s="16"/>
      <c r="AA53" s="4" t="s">
        <v>32</v>
      </c>
      <c r="AB53" s="4" t="s">
        <v>33</v>
      </c>
      <c r="AC53" s="4" t="s">
        <v>34</v>
      </c>
      <c r="AD53" s="4" t="s">
        <v>35</v>
      </c>
      <c r="AE53" s="4" t="s">
        <v>36</v>
      </c>
      <c r="AF53" s="4" t="s">
        <v>37</v>
      </c>
      <c r="AG53" s="4" t="s">
        <v>38</v>
      </c>
    </row>
    <row r="54" spans="1:33" x14ac:dyDescent="0.2">
      <c r="A54" s="10" t="s">
        <v>1</v>
      </c>
      <c r="B54" s="10"/>
      <c r="C54" s="10"/>
      <c r="D54" s="10" t="s">
        <v>5</v>
      </c>
      <c r="E54" s="10"/>
      <c r="F54" s="10"/>
      <c r="G54" s="10"/>
      <c r="H54" s="9"/>
      <c r="I54" s="9"/>
      <c r="J54" s="15" t="s">
        <v>50</v>
      </c>
      <c r="K54" s="16"/>
      <c r="L54" s="16"/>
      <c r="M54" s="16" t="s">
        <v>13</v>
      </c>
      <c r="N54" s="16"/>
      <c r="O54" s="16"/>
      <c r="P54" s="16"/>
      <c r="Q54" s="9"/>
      <c r="R54" s="9"/>
      <c r="S54" s="15" t="s">
        <v>51</v>
      </c>
      <c r="T54" s="16"/>
      <c r="U54" s="16"/>
      <c r="V54" s="16" t="s">
        <v>13</v>
      </c>
      <c r="W54" s="16"/>
      <c r="X54" s="16"/>
      <c r="Y54" s="16"/>
      <c r="AA54" t="s">
        <v>39</v>
      </c>
      <c r="AB54">
        <v>6556.5112499999959</v>
      </c>
      <c r="AC54">
        <v>3</v>
      </c>
      <c r="AD54">
        <v>2185.5037499999985</v>
      </c>
      <c r="AE54">
        <v>1.9003888812441576</v>
      </c>
      <c r="AF54">
        <v>0.16208289852287744</v>
      </c>
      <c r="AG54">
        <v>3.0983912121407795</v>
      </c>
    </row>
    <row r="55" spans="1:33" x14ac:dyDescent="0.2">
      <c r="A55" s="10"/>
      <c r="B55" s="10" t="s">
        <v>2</v>
      </c>
      <c r="C55" s="10" t="s">
        <v>3</v>
      </c>
      <c r="D55" s="10" t="s">
        <v>4</v>
      </c>
      <c r="E55" s="10" t="s">
        <v>6</v>
      </c>
      <c r="F55" s="10" t="s">
        <v>7</v>
      </c>
      <c r="G55" s="10" t="s">
        <v>9</v>
      </c>
      <c r="H55" s="9"/>
      <c r="I55" s="9"/>
      <c r="J55" s="16"/>
      <c r="K55" s="16" t="s">
        <v>2</v>
      </c>
      <c r="L55" s="16" t="s">
        <v>3</v>
      </c>
      <c r="M55" s="16" t="s">
        <v>4</v>
      </c>
      <c r="N55" s="16" t="s">
        <v>6</v>
      </c>
      <c r="O55" s="16" t="s">
        <v>7</v>
      </c>
      <c r="P55" s="16" t="s">
        <v>9</v>
      </c>
      <c r="Q55" s="9"/>
      <c r="R55" s="9"/>
      <c r="S55" s="16"/>
      <c r="T55" s="16" t="s">
        <v>2</v>
      </c>
      <c r="U55" s="16" t="s">
        <v>3</v>
      </c>
      <c r="V55" s="16" t="s">
        <v>4</v>
      </c>
      <c r="W55" s="16" t="s">
        <v>6</v>
      </c>
      <c r="X55" s="16" t="s">
        <v>7</v>
      </c>
      <c r="Y55" s="16" t="s">
        <v>9</v>
      </c>
      <c r="AA55" t="s">
        <v>40</v>
      </c>
      <c r="AB55">
        <v>23000.595000000001</v>
      </c>
      <c r="AC55">
        <v>20</v>
      </c>
      <c r="AD55">
        <v>1150.0297500000001</v>
      </c>
    </row>
    <row r="56" spans="1:33" x14ac:dyDescent="0.2">
      <c r="A56" s="10" t="s">
        <v>16</v>
      </c>
      <c r="B56" s="10">
        <v>1</v>
      </c>
      <c r="C56" s="10" t="s">
        <v>10</v>
      </c>
      <c r="D56" s="10">
        <v>3</v>
      </c>
      <c r="E56" s="10">
        <v>0</v>
      </c>
      <c r="F56" s="10">
        <v>0</v>
      </c>
      <c r="G56" s="10">
        <v>2.2999999999999998</v>
      </c>
      <c r="H56" s="9"/>
      <c r="I56" s="9"/>
      <c r="J56" s="16" t="s">
        <v>16</v>
      </c>
      <c r="K56" s="16">
        <v>1</v>
      </c>
      <c r="L56" s="16" t="s">
        <v>10</v>
      </c>
      <c r="M56" s="16">
        <v>3</v>
      </c>
      <c r="N56" s="16">
        <v>0</v>
      </c>
      <c r="O56" s="16">
        <v>0</v>
      </c>
      <c r="P56" s="16">
        <v>2.2999999999999998</v>
      </c>
      <c r="Q56" s="9"/>
      <c r="R56" s="9"/>
      <c r="S56" s="16" t="s">
        <v>16</v>
      </c>
      <c r="T56" s="16">
        <v>1</v>
      </c>
      <c r="U56" s="16" t="s">
        <v>10</v>
      </c>
      <c r="V56" s="16">
        <v>3</v>
      </c>
      <c r="W56" s="16">
        <v>0</v>
      </c>
      <c r="X56" s="16">
        <v>0</v>
      </c>
      <c r="Y56" s="16">
        <v>2.2999999999999998</v>
      </c>
    </row>
    <row r="57" spans="1:33" ht="17" thickBot="1" x14ac:dyDescent="0.25">
      <c r="A57" s="10" t="s">
        <v>16</v>
      </c>
      <c r="B57" s="10">
        <v>1</v>
      </c>
      <c r="C57" s="10" t="s">
        <v>11</v>
      </c>
      <c r="D57" s="10">
        <v>3</v>
      </c>
      <c r="E57" s="10">
        <v>1</v>
      </c>
      <c r="F57" s="10">
        <v>0</v>
      </c>
      <c r="G57" s="10">
        <v>4.3</v>
      </c>
      <c r="H57" s="9"/>
      <c r="I57" s="9"/>
      <c r="J57" s="16" t="s">
        <v>16</v>
      </c>
      <c r="K57" s="16">
        <v>1</v>
      </c>
      <c r="L57" s="16" t="s">
        <v>11</v>
      </c>
      <c r="M57" s="16">
        <v>3</v>
      </c>
      <c r="N57" s="16">
        <v>1</v>
      </c>
      <c r="O57" s="16">
        <v>0</v>
      </c>
      <c r="P57" s="16">
        <v>4.3</v>
      </c>
      <c r="Q57" s="9"/>
      <c r="R57" s="9"/>
      <c r="S57" s="16" t="s">
        <v>16</v>
      </c>
      <c r="T57" s="16">
        <v>1</v>
      </c>
      <c r="U57" s="16" t="s">
        <v>11</v>
      </c>
      <c r="V57" s="16">
        <v>3</v>
      </c>
      <c r="W57" s="16">
        <v>1</v>
      </c>
      <c r="X57" s="16">
        <v>0</v>
      </c>
      <c r="Y57" s="16">
        <v>4.3</v>
      </c>
      <c r="AA57" s="3" t="s">
        <v>41</v>
      </c>
      <c r="AB57" s="3">
        <v>29557.106249999997</v>
      </c>
      <c r="AC57" s="3">
        <v>23</v>
      </c>
      <c r="AD57" s="3"/>
      <c r="AE57" s="3"/>
      <c r="AF57" s="3"/>
      <c r="AG57" s="3"/>
    </row>
    <row r="58" spans="1:33" x14ac:dyDescent="0.2">
      <c r="A58" s="10" t="s">
        <v>16</v>
      </c>
      <c r="B58" s="10">
        <v>1</v>
      </c>
      <c r="C58" s="10" t="s">
        <v>12</v>
      </c>
      <c r="D58" s="10">
        <v>3</v>
      </c>
      <c r="E58" s="10">
        <v>0</v>
      </c>
      <c r="F58" s="10">
        <v>0</v>
      </c>
      <c r="G58" s="10">
        <v>2.2999999999999998</v>
      </c>
      <c r="H58" s="9"/>
      <c r="I58" s="9"/>
      <c r="J58" s="16" t="s">
        <v>16</v>
      </c>
      <c r="K58" s="16">
        <v>1</v>
      </c>
      <c r="L58" s="16" t="s">
        <v>12</v>
      </c>
      <c r="M58" s="16">
        <v>3</v>
      </c>
      <c r="N58" s="16">
        <v>0</v>
      </c>
      <c r="O58" s="16">
        <v>0</v>
      </c>
      <c r="P58" s="16">
        <v>2.2999999999999998</v>
      </c>
      <c r="Q58" s="9"/>
      <c r="R58" s="9"/>
      <c r="S58" s="16" t="s">
        <v>16</v>
      </c>
      <c r="T58" s="16">
        <v>1</v>
      </c>
      <c r="U58" s="16" t="s">
        <v>12</v>
      </c>
      <c r="V58" s="16">
        <v>3</v>
      </c>
      <c r="W58" s="16">
        <v>0</v>
      </c>
      <c r="X58" s="16">
        <v>0</v>
      </c>
      <c r="Y58" s="16">
        <v>2.2999999999999998</v>
      </c>
    </row>
    <row r="59" spans="1:33" x14ac:dyDescent="0.2">
      <c r="A59" s="10" t="s">
        <v>16</v>
      </c>
      <c r="B59" s="10">
        <v>2</v>
      </c>
      <c r="C59" s="10" t="s">
        <v>10</v>
      </c>
      <c r="D59" s="10">
        <v>3</v>
      </c>
      <c r="E59" s="10">
        <v>3</v>
      </c>
      <c r="F59" s="10">
        <v>0</v>
      </c>
      <c r="G59" s="10">
        <v>24</v>
      </c>
      <c r="H59" s="9"/>
      <c r="I59" s="9"/>
      <c r="J59" s="16" t="s">
        <v>16</v>
      </c>
      <c r="K59" s="16">
        <v>2</v>
      </c>
      <c r="L59" s="16" t="s">
        <v>10</v>
      </c>
      <c r="M59" s="16">
        <v>3</v>
      </c>
      <c r="N59" s="16">
        <v>3</v>
      </c>
      <c r="O59" s="16">
        <v>0</v>
      </c>
      <c r="P59" s="16">
        <v>24</v>
      </c>
      <c r="Q59" s="9"/>
      <c r="R59" s="9"/>
      <c r="S59" s="16" t="s">
        <v>16</v>
      </c>
      <c r="T59" s="16">
        <v>2</v>
      </c>
      <c r="U59" s="16" t="s">
        <v>10</v>
      </c>
      <c r="V59" s="16">
        <v>3</v>
      </c>
      <c r="W59" s="16">
        <v>2</v>
      </c>
      <c r="X59" s="16">
        <v>0</v>
      </c>
      <c r="Y59" s="16">
        <v>9.3000000000000007</v>
      </c>
    </row>
    <row r="60" spans="1:33" x14ac:dyDescent="0.2">
      <c r="A60" s="10" t="s">
        <v>16</v>
      </c>
      <c r="B60" s="10">
        <v>2</v>
      </c>
      <c r="C60" s="10" t="s">
        <v>11</v>
      </c>
      <c r="D60" s="10">
        <v>3</v>
      </c>
      <c r="E60" s="10">
        <v>0</v>
      </c>
      <c r="F60" s="10">
        <v>0</v>
      </c>
      <c r="G60" s="10">
        <v>2.2999999999999998</v>
      </c>
      <c r="H60" s="9"/>
      <c r="I60" s="9"/>
      <c r="J60" s="16" t="s">
        <v>16</v>
      </c>
      <c r="K60" s="16">
        <v>2</v>
      </c>
      <c r="L60" s="16" t="s">
        <v>11</v>
      </c>
      <c r="M60" s="16">
        <v>3</v>
      </c>
      <c r="N60" s="16">
        <v>0</v>
      </c>
      <c r="O60" s="16">
        <v>0</v>
      </c>
      <c r="P60" s="16">
        <v>2.2999999999999998</v>
      </c>
      <c r="Q60" s="9"/>
      <c r="R60" s="9"/>
      <c r="S60" s="16" t="s">
        <v>16</v>
      </c>
      <c r="T60" s="16">
        <v>2</v>
      </c>
      <c r="U60" s="16" t="s">
        <v>11</v>
      </c>
      <c r="V60" s="16">
        <v>3</v>
      </c>
      <c r="W60" s="16">
        <v>0</v>
      </c>
      <c r="X60" s="16">
        <v>0</v>
      </c>
      <c r="Y60" s="16">
        <v>2.2999999999999998</v>
      </c>
    </row>
    <row r="61" spans="1:33" x14ac:dyDescent="0.2">
      <c r="A61" s="10" t="s">
        <v>16</v>
      </c>
      <c r="B61" s="10">
        <v>2</v>
      </c>
      <c r="C61" s="10" t="s">
        <v>12</v>
      </c>
      <c r="D61" s="10">
        <v>3</v>
      </c>
      <c r="E61" s="10">
        <v>0</v>
      </c>
      <c r="F61" s="10">
        <v>0</v>
      </c>
      <c r="G61" s="10">
        <v>2.2999999999999998</v>
      </c>
      <c r="H61" s="9"/>
      <c r="I61" s="9"/>
      <c r="J61" s="16" t="s">
        <v>16</v>
      </c>
      <c r="K61" s="16">
        <v>2</v>
      </c>
      <c r="L61" s="16" t="s">
        <v>12</v>
      </c>
      <c r="M61" s="16">
        <v>3</v>
      </c>
      <c r="N61" s="16">
        <v>0</v>
      </c>
      <c r="O61" s="16">
        <v>0</v>
      </c>
      <c r="P61" s="16">
        <v>2.2999999999999998</v>
      </c>
      <c r="Q61" s="9"/>
      <c r="R61" s="9"/>
      <c r="S61" s="16" t="s">
        <v>16</v>
      </c>
      <c r="T61" s="16">
        <v>2</v>
      </c>
      <c r="U61" s="16" t="s">
        <v>12</v>
      </c>
      <c r="V61" s="16">
        <v>3</v>
      </c>
      <c r="W61" s="16">
        <v>1</v>
      </c>
      <c r="X61" s="16">
        <v>0</v>
      </c>
      <c r="Y61" s="16">
        <v>4.3</v>
      </c>
    </row>
    <row r="62" spans="1:33" x14ac:dyDescent="0.2">
      <c r="A62" s="10" t="s">
        <v>16</v>
      </c>
      <c r="B62" s="10">
        <v>3</v>
      </c>
      <c r="C62" s="10" t="s">
        <v>10</v>
      </c>
      <c r="D62" s="10">
        <v>3</v>
      </c>
      <c r="E62" s="10">
        <v>1</v>
      </c>
      <c r="F62" s="10">
        <v>0</v>
      </c>
      <c r="G62" s="10">
        <v>4.3</v>
      </c>
      <c r="H62" s="9"/>
      <c r="I62" s="9"/>
      <c r="J62" s="16" t="s">
        <v>16</v>
      </c>
      <c r="K62" s="16">
        <v>3</v>
      </c>
      <c r="L62" s="16" t="s">
        <v>10</v>
      </c>
      <c r="M62" s="16">
        <v>3</v>
      </c>
      <c r="N62" s="16">
        <v>1</v>
      </c>
      <c r="O62" s="16">
        <v>0</v>
      </c>
      <c r="P62" s="16">
        <v>4.3</v>
      </c>
      <c r="Q62" s="9"/>
      <c r="R62" s="9"/>
      <c r="S62" s="16" t="s">
        <v>16</v>
      </c>
      <c r="T62" s="16">
        <v>3</v>
      </c>
      <c r="U62" s="16" t="s">
        <v>10</v>
      </c>
      <c r="V62" s="16">
        <v>3</v>
      </c>
      <c r="W62" s="16">
        <v>1</v>
      </c>
      <c r="X62" s="16">
        <v>0</v>
      </c>
      <c r="Y62" s="16">
        <v>4.3</v>
      </c>
    </row>
    <row r="63" spans="1:33" x14ac:dyDescent="0.2">
      <c r="A63" s="10" t="s">
        <v>16</v>
      </c>
      <c r="B63" s="10">
        <v>3</v>
      </c>
      <c r="C63" s="10" t="s">
        <v>11</v>
      </c>
      <c r="D63" s="10">
        <v>3</v>
      </c>
      <c r="E63" s="10">
        <v>0</v>
      </c>
      <c r="F63" s="10">
        <v>0</v>
      </c>
      <c r="G63" s="10">
        <v>2.2999999999999998</v>
      </c>
      <c r="H63" s="9"/>
      <c r="I63" s="9"/>
      <c r="J63" s="16" t="s">
        <v>16</v>
      </c>
      <c r="K63" s="16">
        <v>3</v>
      </c>
      <c r="L63" s="16" t="s">
        <v>11</v>
      </c>
      <c r="M63" s="17">
        <v>3</v>
      </c>
      <c r="N63" s="17">
        <v>0</v>
      </c>
      <c r="O63" s="17">
        <v>0</v>
      </c>
      <c r="P63" s="17">
        <v>2.2999999999999998</v>
      </c>
      <c r="Q63" s="9"/>
      <c r="R63" s="9"/>
      <c r="S63" s="16" t="s">
        <v>16</v>
      </c>
      <c r="T63" s="16">
        <v>3</v>
      </c>
      <c r="U63" s="16" t="s">
        <v>11</v>
      </c>
      <c r="V63" s="18">
        <v>3</v>
      </c>
      <c r="W63" s="18">
        <v>0</v>
      </c>
      <c r="X63" s="18">
        <v>0</v>
      </c>
      <c r="Y63" s="18">
        <v>2.2999999999999998</v>
      </c>
    </row>
    <row r="64" spans="1:33" x14ac:dyDescent="0.2">
      <c r="A64" s="10" t="s">
        <v>16</v>
      </c>
      <c r="B64" s="10">
        <v>3</v>
      </c>
      <c r="C64" s="10" t="s">
        <v>12</v>
      </c>
      <c r="D64" s="10">
        <v>3</v>
      </c>
      <c r="E64" s="10">
        <v>0</v>
      </c>
      <c r="F64" s="10">
        <v>0</v>
      </c>
      <c r="G64" s="10">
        <v>2.2999999999999998</v>
      </c>
      <c r="H64" s="9"/>
      <c r="I64" s="9"/>
      <c r="J64" s="16" t="s">
        <v>16</v>
      </c>
      <c r="K64" s="16">
        <v>3</v>
      </c>
      <c r="L64" s="16" t="s">
        <v>12</v>
      </c>
      <c r="M64" s="16">
        <v>3</v>
      </c>
      <c r="N64" s="16">
        <v>1</v>
      </c>
      <c r="O64" s="16">
        <v>1</v>
      </c>
      <c r="P64" s="16">
        <v>7.5</v>
      </c>
      <c r="Q64" s="9"/>
      <c r="R64" s="9"/>
      <c r="S64" s="16" t="s">
        <v>16</v>
      </c>
      <c r="T64" s="16">
        <v>3</v>
      </c>
      <c r="U64" s="16" t="s">
        <v>12</v>
      </c>
      <c r="V64" s="16">
        <v>3</v>
      </c>
      <c r="W64" s="16">
        <v>1</v>
      </c>
      <c r="X64" s="16">
        <v>1</v>
      </c>
      <c r="Y64" s="16">
        <v>7.5</v>
      </c>
    </row>
    <row r="65" spans="1:43" x14ac:dyDescent="0.2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43" x14ac:dyDescent="0.2">
      <c r="A66" s="1" t="s">
        <v>1</v>
      </c>
      <c r="B66" s="1"/>
      <c r="C66" s="1"/>
      <c r="D66" s="1" t="s">
        <v>5</v>
      </c>
      <c r="E66" s="1"/>
      <c r="F66" s="1"/>
      <c r="G66" s="1"/>
      <c r="J66" s="7" t="s">
        <v>51</v>
      </c>
      <c r="K66" s="2"/>
      <c r="L66" s="2"/>
      <c r="M66" s="2" t="s">
        <v>13</v>
      </c>
      <c r="N66" s="2"/>
      <c r="O66" s="2"/>
      <c r="P66" s="2"/>
      <c r="AA66" s="20" t="s">
        <v>167</v>
      </c>
      <c r="AB66" s="20"/>
      <c r="AC66" s="20"/>
      <c r="AD66" s="20"/>
      <c r="AE66" s="20"/>
      <c r="AF66" s="20"/>
      <c r="AG66" s="20"/>
      <c r="AH66" s="20"/>
      <c r="AI66" s="20"/>
      <c r="AK66" s="20" t="s">
        <v>174</v>
      </c>
    </row>
    <row r="67" spans="1:43" x14ac:dyDescent="0.2">
      <c r="A67" s="1"/>
      <c r="B67" s="1" t="s">
        <v>2</v>
      </c>
      <c r="C67" s="1" t="s">
        <v>3</v>
      </c>
      <c r="D67" s="1" t="s">
        <v>4</v>
      </c>
      <c r="E67" s="1" t="s">
        <v>6</v>
      </c>
      <c r="F67" s="1" t="s">
        <v>7</v>
      </c>
      <c r="G67" s="1" t="s">
        <v>9</v>
      </c>
      <c r="J67" s="2"/>
      <c r="K67" s="2" t="s">
        <v>2</v>
      </c>
      <c r="L67" s="2" t="s">
        <v>3</v>
      </c>
      <c r="M67" s="2" t="s">
        <v>4</v>
      </c>
      <c r="N67" s="2" t="s">
        <v>6</v>
      </c>
      <c r="O67" s="2" t="s">
        <v>7</v>
      </c>
      <c r="P67" s="2" t="s">
        <v>9</v>
      </c>
      <c r="AA67" s="20" t="s">
        <v>169</v>
      </c>
      <c r="AB67" s="20" t="s">
        <v>18</v>
      </c>
      <c r="AC67" s="20" t="s">
        <v>19</v>
      </c>
      <c r="AD67" s="20" t="s">
        <v>20</v>
      </c>
      <c r="AE67" s="20" t="s">
        <v>163</v>
      </c>
      <c r="AF67" s="20" t="s">
        <v>165</v>
      </c>
      <c r="AG67" s="20" t="s">
        <v>164</v>
      </c>
      <c r="AH67" s="20" t="s">
        <v>59</v>
      </c>
      <c r="AI67" s="20" t="s">
        <v>60</v>
      </c>
      <c r="AK67" t="s">
        <v>21</v>
      </c>
    </row>
    <row r="68" spans="1:43" x14ac:dyDescent="0.2">
      <c r="A68" s="1" t="s">
        <v>53</v>
      </c>
      <c r="B68" s="1">
        <v>1</v>
      </c>
      <c r="C68" s="1" t="s">
        <v>10</v>
      </c>
      <c r="D68" s="1">
        <v>3</v>
      </c>
      <c r="E68" s="1">
        <v>2</v>
      </c>
      <c r="F68" s="1">
        <v>0</v>
      </c>
      <c r="G68" s="1">
        <v>9.3000000000000007</v>
      </c>
      <c r="J68" s="2" t="s">
        <v>53</v>
      </c>
      <c r="K68" s="2">
        <v>1</v>
      </c>
      <c r="L68" s="2" t="s">
        <v>10</v>
      </c>
      <c r="M68" s="2">
        <v>3</v>
      </c>
      <c r="N68" s="2">
        <v>2</v>
      </c>
      <c r="O68" s="2">
        <v>0</v>
      </c>
      <c r="P68" s="2">
        <v>9.3000000000000007</v>
      </c>
      <c r="AA68" s="21" t="s">
        <v>130</v>
      </c>
      <c r="AB68" s="20">
        <v>0.15</v>
      </c>
      <c r="AC68" s="20">
        <v>46</v>
      </c>
      <c r="AD68" s="20">
        <v>110</v>
      </c>
      <c r="AE68" s="20">
        <v>2.2999999999999998</v>
      </c>
      <c r="AF68" s="20">
        <v>4.3</v>
      </c>
      <c r="AG68" s="20">
        <v>4.3</v>
      </c>
      <c r="AH68" s="20">
        <f>AVERAGE(AB68:AG68)</f>
        <v>27.841666666666672</v>
      </c>
      <c r="AI68" s="20">
        <f>STDEV(AB68:AG68)</f>
        <v>43.834557333987824</v>
      </c>
    </row>
    <row r="69" spans="1:43" ht="17" thickBot="1" x14ac:dyDescent="0.25">
      <c r="A69" s="1" t="s">
        <v>53</v>
      </c>
      <c r="B69" s="1">
        <v>1</v>
      </c>
      <c r="C69" s="1" t="s">
        <v>11</v>
      </c>
      <c r="D69" s="1">
        <v>3</v>
      </c>
      <c r="E69" s="1">
        <v>1</v>
      </c>
      <c r="F69" s="1">
        <v>0</v>
      </c>
      <c r="G69" s="1">
        <v>4.3</v>
      </c>
      <c r="J69" s="2" t="s">
        <v>53</v>
      </c>
      <c r="K69" s="2">
        <v>1</v>
      </c>
      <c r="L69" s="2" t="s">
        <v>11</v>
      </c>
      <c r="M69" s="2">
        <v>3</v>
      </c>
      <c r="N69" s="2">
        <v>1</v>
      </c>
      <c r="O69" s="2">
        <v>0</v>
      </c>
      <c r="P69" s="2">
        <v>4.3</v>
      </c>
      <c r="AA69" s="21" t="s">
        <v>53</v>
      </c>
      <c r="AB69" s="20">
        <v>46</v>
      </c>
      <c r="AC69" s="20">
        <v>46</v>
      </c>
      <c r="AD69" s="20">
        <v>24</v>
      </c>
      <c r="AE69" s="20">
        <v>9.3000000000000007</v>
      </c>
      <c r="AF69" s="20">
        <v>2.2999999999999998</v>
      </c>
      <c r="AG69" s="20">
        <v>2.2999999999999998</v>
      </c>
      <c r="AH69" s="20">
        <f t="shared" ref="AH69:AH70" si="12">AVERAGE(AB69:AG69)</f>
        <v>21.650000000000002</v>
      </c>
      <c r="AI69" s="20">
        <f t="shared" ref="AI69:AI70" si="13">STDEV(AB69:AG69)</f>
        <v>20.458421248962487</v>
      </c>
      <c r="AK69" t="s">
        <v>22</v>
      </c>
    </row>
    <row r="70" spans="1:43" x14ac:dyDescent="0.2">
      <c r="A70" s="1" t="s">
        <v>53</v>
      </c>
      <c r="B70" s="1">
        <v>1</v>
      </c>
      <c r="C70" s="1" t="s">
        <v>12</v>
      </c>
      <c r="D70" s="1">
        <v>0</v>
      </c>
      <c r="E70" s="1">
        <v>0</v>
      </c>
      <c r="F70" s="1">
        <v>0</v>
      </c>
      <c r="G70" s="1"/>
      <c r="J70" s="2" t="s">
        <v>53</v>
      </c>
      <c r="K70" s="2">
        <v>1</v>
      </c>
      <c r="L70" s="2" t="s">
        <v>12</v>
      </c>
      <c r="M70" s="2">
        <v>3</v>
      </c>
      <c r="N70" s="2">
        <v>1</v>
      </c>
      <c r="O70" s="2">
        <v>0</v>
      </c>
      <c r="P70" s="2">
        <v>4.3</v>
      </c>
      <c r="AA70" s="21" t="s">
        <v>132</v>
      </c>
      <c r="AB70" s="20">
        <f>AB68/2</f>
        <v>7.4999999999999997E-2</v>
      </c>
      <c r="AC70" s="20">
        <f t="shared" ref="AC70:AG70" si="14">AC68/2</f>
        <v>23</v>
      </c>
      <c r="AD70" s="20">
        <f t="shared" si="14"/>
        <v>55</v>
      </c>
      <c r="AE70" s="20">
        <f t="shared" si="14"/>
        <v>1.1499999999999999</v>
      </c>
      <c r="AF70" s="20">
        <f t="shared" si="14"/>
        <v>2.15</v>
      </c>
      <c r="AG70" s="20">
        <f t="shared" si="14"/>
        <v>2.15</v>
      </c>
      <c r="AH70" s="20">
        <f t="shared" si="12"/>
        <v>13.920833333333336</v>
      </c>
      <c r="AI70" s="20">
        <f t="shared" si="13"/>
        <v>21.917278666993912</v>
      </c>
      <c r="AK70" s="4" t="s">
        <v>23</v>
      </c>
      <c r="AL70" s="4" t="s">
        <v>24</v>
      </c>
      <c r="AM70" s="4" t="s">
        <v>25</v>
      </c>
      <c r="AN70" s="4" t="s">
        <v>26</v>
      </c>
      <c r="AO70" s="4" t="s">
        <v>27</v>
      </c>
    </row>
    <row r="71" spans="1:43" x14ac:dyDescent="0.2">
      <c r="A71" s="1" t="s">
        <v>53</v>
      </c>
      <c r="B71" s="1">
        <v>2</v>
      </c>
      <c r="C71" s="1" t="s">
        <v>10</v>
      </c>
      <c r="D71" s="1">
        <v>3</v>
      </c>
      <c r="E71" s="1">
        <v>0</v>
      </c>
      <c r="F71" s="1">
        <v>0</v>
      </c>
      <c r="G71" s="1">
        <v>2.2999999999999998</v>
      </c>
      <c r="J71" s="2" t="s">
        <v>53</v>
      </c>
      <c r="K71" s="2">
        <v>2</v>
      </c>
      <c r="L71" s="2" t="s">
        <v>10</v>
      </c>
      <c r="M71" s="2">
        <v>3</v>
      </c>
      <c r="N71" s="2">
        <v>0</v>
      </c>
      <c r="O71" s="2">
        <v>0</v>
      </c>
      <c r="P71" s="2">
        <v>2.2999999999999998</v>
      </c>
      <c r="AK71" t="s">
        <v>28</v>
      </c>
      <c r="AL71">
        <v>6</v>
      </c>
      <c r="AM71">
        <v>170.32</v>
      </c>
      <c r="AN71">
        <v>28.386666666666667</v>
      </c>
      <c r="AO71">
        <v>1701.7858666666666</v>
      </c>
    </row>
    <row r="72" spans="1:43" x14ac:dyDescent="0.2">
      <c r="A72" s="1" t="s">
        <v>53</v>
      </c>
      <c r="B72" s="1">
        <v>2</v>
      </c>
      <c r="C72" s="1" t="s">
        <v>11</v>
      </c>
      <c r="D72" s="1">
        <v>3</v>
      </c>
      <c r="E72" s="1">
        <v>0</v>
      </c>
      <c r="F72" s="1">
        <v>0</v>
      </c>
      <c r="G72" s="1">
        <v>2.2999999999999998</v>
      </c>
      <c r="J72" s="2" t="s">
        <v>53</v>
      </c>
      <c r="K72" s="2">
        <v>2</v>
      </c>
      <c r="L72" s="2" t="s">
        <v>11</v>
      </c>
      <c r="M72" s="2">
        <v>3</v>
      </c>
      <c r="N72" s="2">
        <v>0</v>
      </c>
      <c r="O72" s="2">
        <v>0</v>
      </c>
      <c r="P72" s="2">
        <v>2.2999999999999998</v>
      </c>
      <c r="AK72" t="s">
        <v>29</v>
      </c>
      <c r="AL72">
        <v>6</v>
      </c>
      <c r="AM72">
        <v>47.44</v>
      </c>
      <c r="AN72">
        <v>7.9066666666666663</v>
      </c>
      <c r="AO72">
        <v>90.276106666666678</v>
      </c>
    </row>
    <row r="73" spans="1:43" x14ac:dyDescent="0.2">
      <c r="A73" s="1" t="s">
        <v>53</v>
      </c>
      <c r="B73" s="1">
        <v>2</v>
      </c>
      <c r="C73" s="1" t="s">
        <v>12</v>
      </c>
      <c r="D73" s="1">
        <v>0</v>
      </c>
      <c r="E73" s="1">
        <v>0</v>
      </c>
      <c r="F73" s="1">
        <v>0</v>
      </c>
      <c r="G73" s="1"/>
      <c r="J73" s="2" t="s">
        <v>53</v>
      </c>
      <c r="K73" s="2">
        <v>2</v>
      </c>
      <c r="L73" s="2" t="s">
        <v>12</v>
      </c>
      <c r="M73" s="2">
        <v>3</v>
      </c>
      <c r="N73" s="2">
        <v>1</v>
      </c>
      <c r="O73" s="2">
        <v>0</v>
      </c>
      <c r="P73" s="2">
        <v>4.3</v>
      </c>
      <c r="AA73" s="20" t="s">
        <v>168</v>
      </c>
      <c r="AB73" s="20"/>
      <c r="AC73" s="20"/>
      <c r="AD73" s="20"/>
      <c r="AE73" s="20"/>
      <c r="AF73" s="20"/>
      <c r="AG73" s="20"/>
      <c r="AH73" s="20"/>
      <c r="AI73" s="20"/>
      <c r="AK73" t="s">
        <v>30</v>
      </c>
      <c r="AL73">
        <v>6</v>
      </c>
      <c r="AM73">
        <v>79.819999999999993</v>
      </c>
      <c r="AN73">
        <v>13.303333333333333</v>
      </c>
      <c r="AO73">
        <v>332.00886666666662</v>
      </c>
    </row>
    <row r="74" spans="1:43" ht="17" thickBot="1" x14ac:dyDescent="0.25">
      <c r="A74" s="1" t="s">
        <v>53</v>
      </c>
      <c r="B74" s="1">
        <v>3</v>
      </c>
      <c r="C74" s="1" t="s">
        <v>10</v>
      </c>
      <c r="D74" s="1">
        <v>3</v>
      </c>
      <c r="E74" s="1">
        <v>0</v>
      </c>
      <c r="F74" s="1">
        <v>0</v>
      </c>
      <c r="G74" s="1">
        <v>2.2999999999999998</v>
      </c>
      <c r="J74" s="2" t="s">
        <v>53</v>
      </c>
      <c r="K74" s="2">
        <v>3</v>
      </c>
      <c r="L74" s="2" t="s">
        <v>10</v>
      </c>
      <c r="M74" s="2">
        <v>3</v>
      </c>
      <c r="N74" s="2">
        <v>0</v>
      </c>
      <c r="O74" s="2">
        <v>0</v>
      </c>
      <c r="P74" s="2">
        <v>2.2999999999999998</v>
      </c>
      <c r="AA74" s="20" t="s">
        <v>47</v>
      </c>
      <c r="AB74" s="20" t="s">
        <v>18</v>
      </c>
      <c r="AC74" s="20" t="s">
        <v>19</v>
      </c>
      <c r="AD74" s="20" t="s">
        <v>20</v>
      </c>
      <c r="AE74" s="20" t="s">
        <v>163</v>
      </c>
      <c r="AF74" s="20" t="s">
        <v>165</v>
      </c>
      <c r="AG74" s="20" t="s">
        <v>164</v>
      </c>
      <c r="AH74" s="20" t="s">
        <v>59</v>
      </c>
      <c r="AI74" s="20" t="s">
        <v>60</v>
      </c>
      <c r="AK74" s="3" t="s">
        <v>137</v>
      </c>
      <c r="AL74" s="3">
        <v>6</v>
      </c>
      <c r="AM74" s="3">
        <v>83.52500000000002</v>
      </c>
      <c r="AN74" s="3">
        <v>13.920833333333336</v>
      </c>
      <c r="AO74" s="3">
        <v>480.36710416666648</v>
      </c>
    </row>
    <row r="75" spans="1:43" x14ac:dyDescent="0.2">
      <c r="A75" s="1" t="s">
        <v>53</v>
      </c>
      <c r="B75" s="1">
        <v>3</v>
      </c>
      <c r="C75" s="1" t="s">
        <v>11</v>
      </c>
      <c r="D75" s="1">
        <v>1</v>
      </c>
      <c r="E75" s="1">
        <v>1</v>
      </c>
      <c r="F75" s="1">
        <v>0</v>
      </c>
      <c r="G75" s="1">
        <v>0.74</v>
      </c>
      <c r="J75" s="2" t="s">
        <v>53</v>
      </c>
      <c r="K75" s="2">
        <v>3</v>
      </c>
      <c r="L75" s="2" t="s">
        <v>11</v>
      </c>
      <c r="M75" s="2">
        <v>1</v>
      </c>
      <c r="N75" s="2">
        <v>1</v>
      </c>
      <c r="O75" s="2">
        <v>0</v>
      </c>
      <c r="P75" s="2">
        <v>0.74</v>
      </c>
      <c r="AA75" s="21" t="s">
        <v>10</v>
      </c>
      <c r="AB75" s="20">
        <v>24</v>
      </c>
      <c r="AC75" s="20">
        <v>24</v>
      </c>
      <c r="AD75" s="20">
        <v>110</v>
      </c>
      <c r="AE75" s="20">
        <v>9.3000000000000007</v>
      </c>
      <c r="AF75" s="20">
        <v>2.1</v>
      </c>
      <c r="AG75" s="20">
        <v>0.92</v>
      </c>
      <c r="AH75" s="20">
        <f>AVERAGE(AB75:AG75)</f>
        <v>28.386666666666667</v>
      </c>
      <c r="AI75" s="20">
        <f>STDEV(AB75:AG75)</f>
        <v>41.252707385899733</v>
      </c>
    </row>
    <row r="76" spans="1:43" x14ac:dyDescent="0.2">
      <c r="A76" s="1" t="s">
        <v>53</v>
      </c>
      <c r="B76" s="1">
        <v>3</v>
      </c>
      <c r="C76" s="1" t="s">
        <v>12</v>
      </c>
      <c r="D76" s="1">
        <v>0</v>
      </c>
      <c r="E76" s="1">
        <v>0</v>
      </c>
      <c r="F76" s="1">
        <v>0</v>
      </c>
      <c r="G76" s="1"/>
      <c r="J76" s="2" t="s">
        <v>53</v>
      </c>
      <c r="K76" s="2">
        <v>3</v>
      </c>
      <c r="L76" s="2" t="s">
        <v>12</v>
      </c>
      <c r="M76" s="2">
        <v>3</v>
      </c>
      <c r="N76" s="2">
        <v>0</v>
      </c>
      <c r="O76" s="2">
        <v>0</v>
      </c>
      <c r="P76" s="2">
        <v>2.2999999999999998</v>
      </c>
      <c r="AA76" s="21" t="s">
        <v>11</v>
      </c>
      <c r="AB76" s="20">
        <v>4.3</v>
      </c>
      <c r="AC76" s="20">
        <v>24</v>
      </c>
      <c r="AD76" s="20">
        <v>15</v>
      </c>
      <c r="AE76" s="20">
        <v>0.92</v>
      </c>
      <c r="AF76" s="20">
        <v>0.92</v>
      </c>
      <c r="AG76" s="20">
        <v>2.2999999999999998</v>
      </c>
      <c r="AH76" s="20">
        <f t="shared" ref="AH76:AH78" si="15">AVERAGE(AB76:AG76)</f>
        <v>7.9066666666666663</v>
      </c>
      <c r="AI76" s="20">
        <f t="shared" ref="AI76:AI78" si="16">STDEV(AB76:AG76)</f>
        <v>9.5013739357351188</v>
      </c>
    </row>
    <row r="77" spans="1:43" ht="17" thickBot="1" x14ac:dyDescent="0.25">
      <c r="AA77" s="21" t="s">
        <v>12</v>
      </c>
      <c r="AB77" s="20">
        <v>4.3</v>
      </c>
      <c r="AC77" s="20">
        <v>46</v>
      </c>
      <c r="AD77" s="20">
        <v>24</v>
      </c>
      <c r="AE77" s="20">
        <v>2.2999999999999998</v>
      </c>
      <c r="AF77" s="20">
        <v>2.2999999999999998</v>
      </c>
      <c r="AG77" s="20">
        <v>0.92</v>
      </c>
      <c r="AH77" s="20">
        <f t="shared" si="15"/>
        <v>13.303333333333333</v>
      </c>
      <c r="AI77" s="20">
        <f t="shared" si="16"/>
        <v>18.221110467440415</v>
      </c>
      <c r="AK77" t="s">
        <v>31</v>
      </c>
    </row>
    <row r="78" spans="1:43" x14ac:dyDescent="0.2">
      <c r="AA78" s="21" t="s">
        <v>132</v>
      </c>
      <c r="AB78" s="20">
        <f>AB68/2</f>
        <v>7.4999999999999997E-2</v>
      </c>
      <c r="AC78" s="20">
        <f t="shared" ref="AC78:AG78" si="17">AC68/2</f>
        <v>23</v>
      </c>
      <c r="AD78" s="20">
        <f t="shared" si="17"/>
        <v>55</v>
      </c>
      <c r="AE78" s="20">
        <f t="shared" si="17"/>
        <v>1.1499999999999999</v>
      </c>
      <c r="AF78" s="20">
        <f t="shared" si="17"/>
        <v>2.15</v>
      </c>
      <c r="AG78" s="20">
        <f t="shared" si="17"/>
        <v>2.15</v>
      </c>
      <c r="AH78" s="20">
        <f t="shared" si="15"/>
        <v>13.920833333333336</v>
      </c>
      <c r="AI78" s="20">
        <f t="shared" si="16"/>
        <v>21.917278666993912</v>
      </c>
      <c r="AK78" s="4" t="s">
        <v>32</v>
      </c>
      <c r="AL78" s="4" t="s">
        <v>33</v>
      </c>
      <c r="AM78" s="4" t="s">
        <v>34</v>
      </c>
      <c r="AN78" s="4" t="s">
        <v>35</v>
      </c>
      <c r="AO78" s="4" t="s">
        <v>36</v>
      </c>
      <c r="AP78" s="4" t="s">
        <v>37</v>
      </c>
      <c r="AQ78" s="4" t="s">
        <v>38</v>
      </c>
    </row>
    <row r="79" spans="1:43" x14ac:dyDescent="0.2">
      <c r="A79" s="1" t="s">
        <v>1</v>
      </c>
      <c r="B79" s="1"/>
      <c r="C79" s="1"/>
      <c r="D79" s="1" t="s">
        <v>5</v>
      </c>
      <c r="E79" s="1"/>
      <c r="F79" s="1"/>
      <c r="G79" s="1"/>
      <c r="J79" s="7" t="s">
        <v>51</v>
      </c>
      <c r="K79" s="2"/>
      <c r="L79" s="2"/>
      <c r="M79" s="2" t="s">
        <v>13</v>
      </c>
      <c r="N79" s="2"/>
      <c r="O79" s="2"/>
      <c r="P79" s="2"/>
      <c r="AK79" t="s">
        <v>39</v>
      </c>
      <c r="AL79">
        <v>1382.8097947916704</v>
      </c>
      <c r="AM79">
        <v>3</v>
      </c>
      <c r="AN79">
        <v>460.93659826389012</v>
      </c>
      <c r="AO79">
        <v>0.70792487000318916</v>
      </c>
      <c r="AP79">
        <v>0.55853163062633782</v>
      </c>
      <c r="AQ79">
        <v>3.0983912121407795</v>
      </c>
    </row>
    <row r="80" spans="1:43" x14ac:dyDescent="0.2">
      <c r="A80" s="1"/>
      <c r="B80" s="1" t="s">
        <v>2</v>
      </c>
      <c r="C80" s="1" t="s">
        <v>3</v>
      </c>
      <c r="D80" s="1" t="s">
        <v>4</v>
      </c>
      <c r="E80" s="1" t="s">
        <v>6</v>
      </c>
      <c r="F80" s="1" t="s">
        <v>7</v>
      </c>
      <c r="G80" s="1" t="s">
        <v>9</v>
      </c>
      <c r="J80" s="2"/>
      <c r="K80" s="2" t="s">
        <v>2</v>
      </c>
      <c r="L80" s="2" t="s">
        <v>3</v>
      </c>
      <c r="M80" s="2" t="s">
        <v>4</v>
      </c>
      <c r="N80" s="2" t="s">
        <v>6</v>
      </c>
      <c r="O80" s="2" t="s">
        <v>7</v>
      </c>
      <c r="P80" s="2" t="s">
        <v>9</v>
      </c>
      <c r="AK80" t="s">
        <v>40</v>
      </c>
      <c r="AL80">
        <v>13022.189720833332</v>
      </c>
      <c r="AM80">
        <v>20</v>
      </c>
      <c r="AN80">
        <v>651.10948604166663</v>
      </c>
    </row>
    <row r="81" spans="1:43" x14ac:dyDescent="0.2">
      <c r="A81" s="1">
        <v>353</v>
      </c>
      <c r="B81" s="1">
        <v>1</v>
      </c>
      <c r="C81" s="1" t="s">
        <v>10</v>
      </c>
      <c r="D81" s="1">
        <v>3</v>
      </c>
      <c r="E81" s="1">
        <v>0</v>
      </c>
      <c r="F81" s="1">
        <v>0</v>
      </c>
      <c r="G81" s="1">
        <v>2.2999999999999998</v>
      </c>
      <c r="J81" s="2">
        <v>353</v>
      </c>
      <c r="K81" s="2">
        <v>1</v>
      </c>
      <c r="L81" s="2" t="s">
        <v>10</v>
      </c>
      <c r="M81" s="2">
        <v>3</v>
      </c>
      <c r="N81" s="2">
        <v>0</v>
      </c>
      <c r="O81" s="2">
        <v>0</v>
      </c>
      <c r="P81" s="2">
        <v>2.2999999999999998</v>
      </c>
      <c r="AA81" s="21" t="s">
        <v>175</v>
      </c>
    </row>
    <row r="82" spans="1:43" ht="17" thickBot="1" x14ac:dyDescent="0.25">
      <c r="A82" s="1">
        <v>353</v>
      </c>
      <c r="B82" s="1">
        <v>1</v>
      </c>
      <c r="C82" s="1" t="s">
        <v>11</v>
      </c>
      <c r="D82" s="1">
        <v>3</v>
      </c>
      <c r="E82" s="1">
        <v>0</v>
      </c>
      <c r="F82" s="1">
        <v>0</v>
      </c>
      <c r="G82" s="1">
        <v>2.2999999999999998</v>
      </c>
      <c r="J82" s="2">
        <v>353</v>
      </c>
      <c r="K82" s="2">
        <v>1</v>
      </c>
      <c r="L82" s="2" t="s">
        <v>11</v>
      </c>
      <c r="M82" s="2">
        <v>3</v>
      </c>
      <c r="N82" s="2">
        <v>0</v>
      </c>
      <c r="O82" s="2">
        <v>0</v>
      </c>
      <c r="P82" s="2">
        <v>2.2999999999999998</v>
      </c>
      <c r="AA82" t="s">
        <v>65</v>
      </c>
      <c r="AK82" s="3" t="s">
        <v>41</v>
      </c>
      <c r="AL82" s="3">
        <v>14404.999515625002</v>
      </c>
      <c r="AM82" s="3">
        <v>23</v>
      </c>
      <c r="AN82" s="3"/>
      <c r="AO82" s="3"/>
      <c r="AP82" s="3"/>
      <c r="AQ82" s="3"/>
    </row>
    <row r="83" spans="1:43" ht="17" thickBot="1" x14ac:dyDescent="0.25">
      <c r="A83" s="1">
        <v>353</v>
      </c>
      <c r="B83" s="1">
        <v>1</v>
      </c>
      <c r="C83" s="1" t="s">
        <v>12</v>
      </c>
      <c r="D83" s="1">
        <v>3</v>
      </c>
      <c r="E83" s="1">
        <v>1</v>
      </c>
      <c r="F83" s="1">
        <v>0</v>
      </c>
      <c r="G83" s="1">
        <v>4.3</v>
      </c>
      <c r="J83" s="2">
        <v>353</v>
      </c>
      <c r="K83" s="2">
        <v>1</v>
      </c>
      <c r="L83" s="2" t="s">
        <v>12</v>
      </c>
      <c r="M83" s="2">
        <v>3</v>
      </c>
      <c r="N83" s="2">
        <v>1</v>
      </c>
      <c r="O83" s="2">
        <v>0</v>
      </c>
      <c r="P83" s="2">
        <v>4.3</v>
      </c>
    </row>
    <row r="84" spans="1:43" x14ac:dyDescent="0.2">
      <c r="A84" s="1">
        <v>353</v>
      </c>
      <c r="B84" s="1">
        <v>2</v>
      </c>
      <c r="C84" s="1" t="s">
        <v>10</v>
      </c>
      <c r="D84" s="1">
        <v>3</v>
      </c>
      <c r="E84" s="1">
        <v>1</v>
      </c>
      <c r="F84" s="1">
        <v>0</v>
      </c>
      <c r="G84" s="1">
        <v>4.3</v>
      </c>
      <c r="J84" s="2">
        <v>353</v>
      </c>
      <c r="K84" s="2">
        <v>2</v>
      </c>
      <c r="L84" s="2" t="s">
        <v>10</v>
      </c>
      <c r="M84" s="2">
        <v>3</v>
      </c>
      <c r="N84" s="2">
        <v>1</v>
      </c>
      <c r="O84" s="2">
        <v>0</v>
      </c>
      <c r="P84" s="2">
        <v>4.3</v>
      </c>
      <c r="AA84" s="4"/>
      <c r="AB84" s="4" t="s">
        <v>66</v>
      </c>
      <c r="AC84" s="4" t="s">
        <v>67</v>
      </c>
    </row>
    <row r="85" spans="1:43" x14ac:dyDescent="0.2">
      <c r="A85" s="1">
        <v>353</v>
      </c>
      <c r="B85" s="1">
        <v>2</v>
      </c>
      <c r="C85" s="1" t="s">
        <v>11</v>
      </c>
      <c r="D85" s="1">
        <v>3</v>
      </c>
      <c r="E85" s="1">
        <v>0</v>
      </c>
      <c r="F85" s="1">
        <v>2</v>
      </c>
      <c r="G85" s="1">
        <v>6.4</v>
      </c>
      <c r="J85" s="2">
        <v>353</v>
      </c>
      <c r="K85" s="2">
        <v>2</v>
      </c>
      <c r="L85" s="2" t="s">
        <v>11</v>
      </c>
      <c r="M85" s="2">
        <v>3</v>
      </c>
      <c r="N85" s="2">
        <v>0</v>
      </c>
      <c r="O85" s="2">
        <v>2</v>
      </c>
      <c r="P85" s="2">
        <v>6.4</v>
      </c>
      <c r="AA85" t="s">
        <v>68</v>
      </c>
      <c r="AB85">
        <v>13.920833333333336</v>
      </c>
      <c r="AC85">
        <v>13.303333333333333</v>
      </c>
    </row>
    <row r="86" spans="1:43" x14ac:dyDescent="0.2">
      <c r="A86" s="1">
        <v>353</v>
      </c>
      <c r="B86" s="1">
        <v>2</v>
      </c>
      <c r="C86" s="1" t="s">
        <v>12</v>
      </c>
      <c r="D86" s="1">
        <v>3</v>
      </c>
      <c r="E86" s="1">
        <v>2</v>
      </c>
      <c r="F86" s="1">
        <v>0</v>
      </c>
      <c r="G86" s="1">
        <v>9.3000000000000007</v>
      </c>
      <c r="J86" s="2">
        <v>353</v>
      </c>
      <c r="K86" s="2">
        <v>2</v>
      </c>
      <c r="L86" s="2" t="s">
        <v>12</v>
      </c>
      <c r="M86" s="2">
        <v>3</v>
      </c>
      <c r="N86" s="2">
        <v>2</v>
      </c>
      <c r="O86" s="2">
        <v>0</v>
      </c>
      <c r="P86" s="2">
        <v>9.3000000000000007</v>
      </c>
      <c r="AA86" t="s">
        <v>27</v>
      </c>
      <c r="AB86">
        <v>480.36710416666648</v>
      </c>
      <c r="AC86">
        <v>332.00886666666662</v>
      </c>
    </row>
    <row r="87" spans="1:43" x14ac:dyDescent="0.2">
      <c r="A87" s="1">
        <v>353</v>
      </c>
      <c r="B87" s="1">
        <v>3</v>
      </c>
      <c r="C87" s="1" t="s">
        <v>10</v>
      </c>
      <c r="D87" s="1">
        <v>3</v>
      </c>
      <c r="E87" s="1">
        <v>1</v>
      </c>
      <c r="F87" s="1">
        <v>0</v>
      </c>
      <c r="G87" s="1">
        <v>4.3</v>
      </c>
      <c r="J87" s="2">
        <v>353</v>
      </c>
      <c r="K87" s="2">
        <v>3</v>
      </c>
      <c r="L87" s="2" t="s">
        <v>10</v>
      </c>
      <c r="M87" s="2">
        <v>3</v>
      </c>
      <c r="N87" s="2">
        <v>1</v>
      </c>
      <c r="O87" s="2">
        <v>0</v>
      </c>
      <c r="P87" s="2">
        <v>4.3</v>
      </c>
      <c r="AA87" t="s">
        <v>69</v>
      </c>
      <c r="AB87">
        <v>6</v>
      </c>
      <c r="AC87">
        <v>6</v>
      </c>
    </row>
    <row r="88" spans="1:43" x14ac:dyDescent="0.2">
      <c r="A88" s="1">
        <v>353</v>
      </c>
      <c r="B88" s="1">
        <v>3</v>
      </c>
      <c r="C88" s="1" t="s">
        <v>11</v>
      </c>
      <c r="D88" s="1">
        <v>3</v>
      </c>
      <c r="E88" s="1">
        <v>2</v>
      </c>
      <c r="F88" s="1">
        <v>0</v>
      </c>
      <c r="G88" s="1">
        <v>9.3000000000000007</v>
      </c>
      <c r="J88" s="2">
        <v>353</v>
      </c>
      <c r="K88" s="2">
        <v>3</v>
      </c>
      <c r="L88" s="2" t="s">
        <v>11</v>
      </c>
      <c r="M88" s="2">
        <v>3</v>
      </c>
      <c r="N88" s="2">
        <v>2</v>
      </c>
      <c r="O88" s="2">
        <v>0</v>
      </c>
      <c r="P88" s="2">
        <v>9.3000000000000007</v>
      </c>
      <c r="AA88" t="s">
        <v>70</v>
      </c>
      <c r="AB88">
        <v>0.63939236595235871</v>
      </c>
    </row>
    <row r="89" spans="1:43" x14ac:dyDescent="0.2">
      <c r="A89" s="1">
        <v>353</v>
      </c>
      <c r="B89" s="1">
        <v>3</v>
      </c>
      <c r="C89" s="1" t="s">
        <v>12</v>
      </c>
      <c r="D89" s="1">
        <v>3</v>
      </c>
      <c r="E89" s="1">
        <v>1</v>
      </c>
      <c r="F89" s="1">
        <v>0</v>
      </c>
      <c r="G89" s="1">
        <v>4.3</v>
      </c>
      <c r="J89" s="2">
        <v>353</v>
      </c>
      <c r="K89" s="2">
        <v>3</v>
      </c>
      <c r="L89" s="2" t="s">
        <v>12</v>
      </c>
      <c r="M89" s="2">
        <v>3</v>
      </c>
      <c r="N89" s="2">
        <v>1</v>
      </c>
      <c r="O89" s="2">
        <v>0</v>
      </c>
      <c r="P89" s="2">
        <v>4.3</v>
      </c>
      <c r="AA89" t="s">
        <v>71</v>
      </c>
      <c r="AB89">
        <v>0</v>
      </c>
    </row>
    <row r="90" spans="1:43" x14ac:dyDescent="0.2">
      <c r="AA90" t="s">
        <v>34</v>
      </c>
      <c r="AB90">
        <v>5</v>
      </c>
    </row>
    <row r="91" spans="1:43" x14ac:dyDescent="0.2">
      <c r="AA91" t="s">
        <v>72</v>
      </c>
      <c r="AB91">
        <v>8.7083594988272534E-2</v>
      </c>
    </row>
    <row r="92" spans="1:43" x14ac:dyDescent="0.2">
      <c r="A92" s="1" t="s">
        <v>1</v>
      </c>
      <c r="B92" s="1"/>
      <c r="C92" s="1"/>
      <c r="D92" s="1" t="s">
        <v>5</v>
      </c>
      <c r="E92" s="1"/>
      <c r="F92" s="1"/>
      <c r="G92" s="1"/>
      <c r="J92" s="7" t="s">
        <v>51</v>
      </c>
      <c r="K92" s="2"/>
      <c r="L92" s="2"/>
      <c r="M92" s="2" t="s">
        <v>13</v>
      </c>
      <c r="N92" s="2"/>
      <c r="O92" s="2"/>
      <c r="P92" s="2"/>
      <c r="AA92" t="s">
        <v>73</v>
      </c>
      <c r="AB92">
        <v>0.46699253235866434</v>
      </c>
    </row>
    <row r="93" spans="1:43" x14ac:dyDescent="0.2">
      <c r="A93" s="1"/>
      <c r="B93" s="1" t="s">
        <v>2</v>
      </c>
      <c r="C93" s="1" t="s">
        <v>3</v>
      </c>
      <c r="D93" s="1" t="s">
        <v>4</v>
      </c>
      <c r="E93" s="1" t="s">
        <v>6</v>
      </c>
      <c r="F93" s="1" t="s">
        <v>7</v>
      </c>
      <c r="G93" s="1" t="s">
        <v>9</v>
      </c>
      <c r="J93" s="2"/>
      <c r="K93" s="2" t="s">
        <v>2</v>
      </c>
      <c r="L93" s="2" t="s">
        <v>3</v>
      </c>
      <c r="M93" s="2" t="s">
        <v>4</v>
      </c>
      <c r="N93" s="2" t="s">
        <v>6</v>
      </c>
      <c r="O93" s="2" t="s">
        <v>7</v>
      </c>
      <c r="P93" s="2" t="s">
        <v>9</v>
      </c>
      <c r="AA93" t="s">
        <v>74</v>
      </c>
      <c r="AB93">
        <v>2.0150483733330233</v>
      </c>
    </row>
    <row r="94" spans="1:43" x14ac:dyDescent="0.2">
      <c r="A94" s="1" t="s">
        <v>16</v>
      </c>
      <c r="B94" s="1">
        <v>1</v>
      </c>
      <c r="C94" s="1" t="s">
        <v>10</v>
      </c>
      <c r="D94" s="1">
        <v>3</v>
      </c>
      <c r="E94" s="1">
        <v>1</v>
      </c>
      <c r="F94" s="1">
        <v>0</v>
      </c>
      <c r="G94" s="1">
        <v>4.3</v>
      </c>
      <c r="J94" s="2" t="s">
        <v>16</v>
      </c>
      <c r="K94" s="2">
        <v>1</v>
      </c>
      <c r="L94" s="2" t="s">
        <v>10</v>
      </c>
      <c r="M94" s="2">
        <v>3</v>
      </c>
      <c r="N94" s="2">
        <v>2</v>
      </c>
      <c r="O94" s="2">
        <v>0</v>
      </c>
      <c r="P94" s="2">
        <v>9.3000000000000007</v>
      </c>
      <c r="AA94" t="s">
        <v>75</v>
      </c>
      <c r="AB94">
        <v>0.93398506471732867</v>
      </c>
    </row>
    <row r="95" spans="1:43" ht="17" thickBot="1" x14ac:dyDescent="0.25">
      <c r="A95" s="1" t="s">
        <v>16</v>
      </c>
      <c r="B95" s="1">
        <v>1</v>
      </c>
      <c r="C95" s="1" t="s">
        <v>11</v>
      </c>
      <c r="D95" s="1">
        <v>2</v>
      </c>
      <c r="E95" s="1">
        <v>0</v>
      </c>
      <c r="F95" s="1">
        <v>0</v>
      </c>
      <c r="G95" s="1">
        <v>0.92</v>
      </c>
      <c r="J95" s="2" t="s">
        <v>16</v>
      </c>
      <c r="K95" s="2">
        <v>1</v>
      </c>
      <c r="L95" s="2" t="s">
        <v>11</v>
      </c>
      <c r="M95" s="2">
        <v>2</v>
      </c>
      <c r="N95" s="2">
        <v>0</v>
      </c>
      <c r="O95" s="2">
        <v>0</v>
      </c>
      <c r="P95" s="2">
        <v>0.92</v>
      </c>
      <c r="AA95" s="3" t="s">
        <v>76</v>
      </c>
      <c r="AB95" s="3">
        <v>2.570581835636315</v>
      </c>
      <c r="AC95" s="3"/>
    </row>
    <row r="96" spans="1:43" x14ac:dyDescent="0.2">
      <c r="A96" s="1" t="s">
        <v>16</v>
      </c>
      <c r="B96" s="1">
        <v>1</v>
      </c>
      <c r="C96" s="1" t="s">
        <v>12</v>
      </c>
      <c r="D96" s="1">
        <v>3</v>
      </c>
      <c r="E96" s="1">
        <v>0</v>
      </c>
      <c r="F96" s="1">
        <v>0</v>
      </c>
      <c r="G96" s="1">
        <v>4.3</v>
      </c>
      <c r="J96" s="2" t="s">
        <v>16</v>
      </c>
      <c r="K96" s="2">
        <v>1</v>
      </c>
      <c r="L96" s="2" t="s">
        <v>12</v>
      </c>
      <c r="M96" s="2">
        <v>3</v>
      </c>
      <c r="N96" s="2">
        <v>0</v>
      </c>
      <c r="O96" s="2">
        <v>0</v>
      </c>
      <c r="P96" s="2">
        <v>2.2999999999999998</v>
      </c>
    </row>
    <row r="97" spans="1:41" x14ac:dyDescent="0.2">
      <c r="A97" s="1" t="s">
        <v>16</v>
      </c>
      <c r="B97" s="1">
        <v>2</v>
      </c>
      <c r="C97" s="1" t="s">
        <v>10</v>
      </c>
      <c r="D97" s="1">
        <v>3</v>
      </c>
      <c r="E97" s="1">
        <v>2</v>
      </c>
      <c r="F97" s="1">
        <v>0</v>
      </c>
      <c r="G97" s="1">
        <v>9.3000000000000007</v>
      </c>
      <c r="J97" s="2" t="s">
        <v>16</v>
      </c>
      <c r="K97" s="2">
        <v>2</v>
      </c>
      <c r="L97" s="2" t="s">
        <v>10</v>
      </c>
      <c r="M97" s="2">
        <v>2</v>
      </c>
      <c r="N97" s="2">
        <v>2</v>
      </c>
      <c r="O97" s="2">
        <v>0</v>
      </c>
      <c r="P97" s="2">
        <v>2.1</v>
      </c>
    </row>
    <row r="98" spans="1:41" x14ac:dyDescent="0.2">
      <c r="A98" s="1" t="s">
        <v>16</v>
      </c>
      <c r="B98" s="1">
        <v>2</v>
      </c>
      <c r="C98" s="1" t="s">
        <v>11</v>
      </c>
      <c r="D98" s="1">
        <v>3</v>
      </c>
      <c r="E98" s="1">
        <v>0</v>
      </c>
      <c r="F98" s="1">
        <v>0</v>
      </c>
      <c r="G98" s="1">
        <v>2.2999999999999998</v>
      </c>
      <c r="J98" s="2" t="s">
        <v>16</v>
      </c>
      <c r="K98" s="2">
        <v>2</v>
      </c>
      <c r="L98" s="2" t="s">
        <v>11</v>
      </c>
      <c r="M98" s="2">
        <v>2</v>
      </c>
      <c r="N98" s="2">
        <v>0</v>
      </c>
      <c r="O98" s="2">
        <v>0</v>
      </c>
      <c r="P98" s="2">
        <v>0.92</v>
      </c>
    </row>
    <row r="99" spans="1:41" x14ac:dyDescent="0.2">
      <c r="A99" s="1" t="s">
        <v>16</v>
      </c>
      <c r="B99" s="1">
        <v>2</v>
      </c>
      <c r="C99" s="1" t="s">
        <v>12</v>
      </c>
      <c r="D99" s="1">
        <v>3</v>
      </c>
      <c r="E99" s="1">
        <v>0</v>
      </c>
      <c r="F99" s="1">
        <v>0</v>
      </c>
      <c r="G99" s="1">
        <v>2.2999999999999998</v>
      </c>
      <c r="J99" s="2" t="s">
        <v>16</v>
      </c>
      <c r="K99" s="2">
        <v>2</v>
      </c>
      <c r="L99" s="2" t="s">
        <v>12</v>
      </c>
      <c r="M99" s="2">
        <v>3</v>
      </c>
      <c r="N99" s="2">
        <v>0</v>
      </c>
      <c r="O99" s="2">
        <v>0</v>
      </c>
      <c r="P99" s="2">
        <v>2.2999999999999998</v>
      </c>
    </row>
    <row r="100" spans="1:41" x14ac:dyDescent="0.2">
      <c r="A100" s="1" t="s">
        <v>16</v>
      </c>
      <c r="B100" s="1">
        <v>3</v>
      </c>
      <c r="C100" s="1" t="s">
        <v>10</v>
      </c>
      <c r="D100" s="1">
        <v>2</v>
      </c>
      <c r="E100" s="1">
        <v>0</v>
      </c>
      <c r="F100" s="1">
        <v>0</v>
      </c>
      <c r="G100" s="1">
        <v>0.92</v>
      </c>
      <c r="J100" s="2" t="s">
        <v>16</v>
      </c>
      <c r="K100" s="2">
        <v>3</v>
      </c>
      <c r="L100" s="2" t="s">
        <v>10</v>
      </c>
      <c r="M100" s="2">
        <v>2</v>
      </c>
      <c r="N100" s="2">
        <v>0</v>
      </c>
      <c r="O100" s="2">
        <v>0</v>
      </c>
      <c r="P100" s="2">
        <v>0.92</v>
      </c>
    </row>
    <row r="101" spans="1:41" x14ac:dyDescent="0.2">
      <c r="A101" s="1" t="s">
        <v>16</v>
      </c>
      <c r="B101" s="1">
        <v>3</v>
      </c>
      <c r="C101" s="1" t="s">
        <v>11</v>
      </c>
      <c r="D101" s="1">
        <v>3</v>
      </c>
      <c r="E101" s="1">
        <v>0</v>
      </c>
      <c r="F101" s="1">
        <v>0</v>
      </c>
      <c r="G101" s="1">
        <v>2.2999999999999998</v>
      </c>
      <c r="J101" s="2" t="s">
        <v>16</v>
      </c>
      <c r="K101" s="2">
        <v>3</v>
      </c>
      <c r="L101" s="2" t="s">
        <v>11</v>
      </c>
      <c r="M101" s="2">
        <v>3</v>
      </c>
      <c r="N101" s="2">
        <v>0</v>
      </c>
      <c r="O101" s="2">
        <v>0</v>
      </c>
      <c r="P101" s="2">
        <v>2.2999999999999998</v>
      </c>
    </row>
    <row r="102" spans="1:41" x14ac:dyDescent="0.2">
      <c r="A102" s="1" t="s">
        <v>16</v>
      </c>
      <c r="B102" s="1">
        <v>3</v>
      </c>
      <c r="C102" s="1" t="s">
        <v>12</v>
      </c>
      <c r="D102" s="1">
        <v>2</v>
      </c>
      <c r="E102" s="1">
        <v>0</v>
      </c>
      <c r="F102" s="1">
        <v>0</v>
      </c>
      <c r="G102" s="1">
        <v>0.92</v>
      </c>
      <c r="J102" s="2" t="s">
        <v>16</v>
      </c>
      <c r="K102" s="2">
        <v>3</v>
      </c>
      <c r="L102" s="2" t="s">
        <v>12</v>
      </c>
      <c r="M102" s="2">
        <v>2</v>
      </c>
      <c r="N102" s="2">
        <v>0</v>
      </c>
      <c r="O102" s="2">
        <v>0</v>
      </c>
      <c r="P102" s="2">
        <v>0.92</v>
      </c>
    </row>
    <row r="104" spans="1:41" x14ac:dyDescent="0.2">
      <c r="A104" t="s">
        <v>83</v>
      </c>
    </row>
    <row r="105" spans="1:41" x14ac:dyDescent="0.2">
      <c r="A105" s="1" t="s">
        <v>1</v>
      </c>
      <c r="B105" s="1"/>
      <c r="C105" s="1"/>
      <c r="D105" s="1" t="s">
        <v>5</v>
      </c>
      <c r="E105" s="1"/>
      <c r="F105" s="1"/>
      <c r="G105" s="1"/>
      <c r="J105" s="7" t="s">
        <v>51</v>
      </c>
      <c r="K105" s="2"/>
      <c r="L105" s="2"/>
      <c r="M105" s="2" t="s">
        <v>96</v>
      </c>
      <c r="N105" s="2"/>
      <c r="O105" s="2"/>
      <c r="P105" s="2"/>
      <c r="S105" s="20" t="s">
        <v>89</v>
      </c>
      <c r="AA105" s="20" t="s">
        <v>89</v>
      </c>
      <c r="AB105" s="20"/>
      <c r="AC105" s="20"/>
      <c r="AD105" s="20"/>
      <c r="AE105" s="20"/>
      <c r="AF105" s="20"/>
      <c r="AG105" s="20"/>
      <c r="AH105" s="20"/>
      <c r="AI105" s="20"/>
      <c r="AK105" t="s">
        <v>85</v>
      </c>
    </row>
    <row r="106" spans="1:41" x14ac:dyDescent="0.2">
      <c r="A106" s="1"/>
      <c r="B106" s="1" t="s">
        <v>2</v>
      </c>
      <c r="C106" s="1" t="s">
        <v>3</v>
      </c>
      <c r="D106" s="1" t="s">
        <v>4</v>
      </c>
      <c r="E106" s="1" t="s">
        <v>6</v>
      </c>
      <c r="F106" s="1" t="s">
        <v>7</v>
      </c>
      <c r="G106" s="1" t="s">
        <v>9</v>
      </c>
      <c r="J106" s="2"/>
      <c r="K106" s="2" t="s">
        <v>2</v>
      </c>
      <c r="L106" s="2" t="s">
        <v>3</v>
      </c>
      <c r="M106" s="2" t="s">
        <v>4</v>
      </c>
      <c r="N106" s="2" t="s">
        <v>6</v>
      </c>
      <c r="O106" s="2" t="s">
        <v>7</v>
      </c>
      <c r="P106" s="2" t="s">
        <v>9</v>
      </c>
      <c r="S106" t="s">
        <v>21</v>
      </c>
      <c r="AA106" s="20" t="s">
        <v>47</v>
      </c>
      <c r="AB106" s="20" t="s">
        <v>18</v>
      </c>
      <c r="AC106" s="20" t="s">
        <v>19</v>
      </c>
      <c r="AD106" s="20" t="s">
        <v>20</v>
      </c>
      <c r="AE106" s="20" t="s">
        <v>163</v>
      </c>
      <c r="AF106" s="20" t="s">
        <v>165</v>
      </c>
      <c r="AG106" s="20" t="s">
        <v>164</v>
      </c>
      <c r="AH106" s="20" t="s">
        <v>59</v>
      </c>
      <c r="AI106" s="20" t="s">
        <v>60</v>
      </c>
      <c r="AK106" t="s">
        <v>21</v>
      </c>
    </row>
    <row r="107" spans="1:41" x14ac:dyDescent="0.2">
      <c r="A107" s="1" t="s">
        <v>84</v>
      </c>
      <c r="B107" s="1">
        <v>1</v>
      </c>
      <c r="C107" s="1" t="s">
        <v>10</v>
      </c>
      <c r="D107" s="1">
        <v>3</v>
      </c>
      <c r="E107" s="1">
        <v>1</v>
      </c>
      <c r="F107" s="1">
        <v>0</v>
      </c>
      <c r="G107" s="1">
        <v>4.3</v>
      </c>
      <c r="J107" s="2" t="s">
        <v>84</v>
      </c>
      <c r="K107" s="2">
        <v>1</v>
      </c>
      <c r="L107" s="2" t="s">
        <v>10</v>
      </c>
      <c r="M107" s="2">
        <v>3</v>
      </c>
      <c r="N107" s="2">
        <v>1</v>
      </c>
      <c r="O107" s="2">
        <v>1</v>
      </c>
      <c r="P107" s="2">
        <v>7.5</v>
      </c>
      <c r="AA107" s="21" t="s">
        <v>10</v>
      </c>
      <c r="AB107" s="20">
        <v>2.2999999999999998</v>
      </c>
      <c r="AC107" s="20">
        <v>4.3</v>
      </c>
      <c r="AD107" s="20">
        <v>7.5</v>
      </c>
      <c r="AE107" s="20">
        <v>2.2999999999999998</v>
      </c>
      <c r="AF107" s="20">
        <v>4.3</v>
      </c>
      <c r="AG107" s="20">
        <v>4.3</v>
      </c>
      <c r="AH107" s="20">
        <f>AVERAGE(AB107:AG107)</f>
        <v>4.166666666666667</v>
      </c>
      <c r="AI107" s="20">
        <f>STDEV(AB107:AG107)</f>
        <v>1.9043809142780923</v>
      </c>
    </row>
    <row r="108" spans="1:41" ht="17" thickBot="1" x14ac:dyDescent="0.25">
      <c r="A108" s="1" t="s">
        <v>84</v>
      </c>
      <c r="B108" s="1">
        <v>1</v>
      </c>
      <c r="C108" s="1" t="s">
        <v>11</v>
      </c>
      <c r="D108" s="1">
        <v>3</v>
      </c>
      <c r="E108" s="1">
        <v>0</v>
      </c>
      <c r="F108" s="1">
        <v>0</v>
      </c>
      <c r="G108" s="1">
        <v>2.2999999999999998</v>
      </c>
      <c r="J108" s="2" t="s">
        <v>84</v>
      </c>
      <c r="K108" s="2">
        <v>1</v>
      </c>
      <c r="L108" s="2" t="s">
        <v>11</v>
      </c>
      <c r="M108" s="2">
        <v>3</v>
      </c>
      <c r="N108" s="2">
        <v>2</v>
      </c>
      <c r="O108" s="2">
        <v>0</v>
      </c>
      <c r="P108" s="2">
        <v>9.3000000000000007</v>
      </c>
      <c r="S108" t="s">
        <v>22</v>
      </c>
      <c r="AA108" s="21" t="s">
        <v>11</v>
      </c>
      <c r="AB108" s="20">
        <v>15</v>
      </c>
      <c r="AC108" s="20">
        <v>46</v>
      </c>
      <c r="AD108" s="20">
        <v>7.5</v>
      </c>
      <c r="AE108" s="20">
        <v>2.2999999999999998</v>
      </c>
      <c r="AF108" s="20">
        <v>6.4</v>
      </c>
      <c r="AG108" s="20">
        <v>9.3000000000000007</v>
      </c>
      <c r="AH108" s="20">
        <f t="shared" ref="AH108:AH109" si="18">AVERAGE(AB108:AG108)</f>
        <v>14.416666666666666</v>
      </c>
      <c r="AI108" s="20">
        <f t="shared" ref="AI108:AI109" si="19">STDEV(AB108:AG108)</f>
        <v>16.018416484367819</v>
      </c>
      <c r="AK108" t="s">
        <v>22</v>
      </c>
    </row>
    <row r="109" spans="1:41" x14ac:dyDescent="0.2">
      <c r="A109" s="1" t="s">
        <v>84</v>
      </c>
      <c r="B109" s="1">
        <v>1</v>
      </c>
      <c r="C109" s="1" t="s">
        <v>12</v>
      </c>
      <c r="D109" s="1">
        <v>3</v>
      </c>
      <c r="E109" s="1">
        <v>2</v>
      </c>
      <c r="F109" s="1">
        <v>0</v>
      </c>
      <c r="G109" s="1">
        <v>9.3000000000000007</v>
      </c>
      <c r="J109" s="2" t="s">
        <v>84</v>
      </c>
      <c r="K109" s="2">
        <v>1</v>
      </c>
      <c r="L109" s="2" t="s">
        <v>12</v>
      </c>
      <c r="M109" s="2">
        <v>3</v>
      </c>
      <c r="N109" s="2">
        <v>2</v>
      </c>
      <c r="O109" s="2">
        <v>0</v>
      </c>
      <c r="P109" s="2">
        <v>9.3000000000000007</v>
      </c>
      <c r="S109" s="4" t="s">
        <v>23</v>
      </c>
      <c r="T109" s="4" t="s">
        <v>24</v>
      </c>
      <c r="U109" s="4" t="s">
        <v>25</v>
      </c>
      <c r="V109" s="4" t="s">
        <v>26</v>
      </c>
      <c r="W109" s="4" t="s">
        <v>27</v>
      </c>
      <c r="AA109" s="21" t="s">
        <v>12</v>
      </c>
      <c r="AB109" s="20">
        <v>4.3</v>
      </c>
      <c r="AC109" s="20">
        <v>2.2999999999999998</v>
      </c>
      <c r="AD109" s="20">
        <v>7.5</v>
      </c>
      <c r="AE109" s="20">
        <v>4.3</v>
      </c>
      <c r="AF109" s="20">
        <v>9.3000000000000007</v>
      </c>
      <c r="AG109" s="20">
        <v>4.3</v>
      </c>
      <c r="AH109" s="20">
        <f t="shared" si="18"/>
        <v>5.333333333333333</v>
      </c>
      <c r="AI109" s="20">
        <f t="shared" si="19"/>
        <v>2.5625508125043428</v>
      </c>
      <c r="AK109" s="4" t="s">
        <v>23</v>
      </c>
      <c r="AL109" s="4" t="s">
        <v>24</v>
      </c>
      <c r="AM109" s="4" t="s">
        <v>25</v>
      </c>
      <c r="AN109" s="4" t="s">
        <v>26</v>
      </c>
      <c r="AO109" s="4" t="s">
        <v>27</v>
      </c>
    </row>
    <row r="110" spans="1:41" x14ac:dyDescent="0.2">
      <c r="A110" s="1" t="s">
        <v>84</v>
      </c>
      <c r="B110" s="1">
        <v>2</v>
      </c>
      <c r="C110" s="1" t="s">
        <v>10</v>
      </c>
      <c r="D110" s="1">
        <v>3</v>
      </c>
      <c r="E110" s="1">
        <v>2</v>
      </c>
      <c r="F110" s="1">
        <v>0</v>
      </c>
      <c r="G110" s="1">
        <v>9.3000000000000007</v>
      </c>
      <c r="J110" s="2" t="s">
        <v>84</v>
      </c>
      <c r="K110" s="2">
        <v>2</v>
      </c>
      <c r="L110" s="2" t="s">
        <v>10</v>
      </c>
      <c r="M110" s="2">
        <v>3</v>
      </c>
      <c r="N110" s="2">
        <v>2</v>
      </c>
      <c r="O110" s="2">
        <v>0</v>
      </c>
      <c r="P110" s="2">
        <v>9.3000000000000007</v>
      </c>
      <c r="S110" t="s">
        <v>28</v>
      </c>
      <c r="T110">
        <v>6</v>
      </c>
      <c r="U110">
        <v>25</v>
      </c>
      <c r="V110">
        <v>4.166666666666667</v>
      </c>
      <c r="W110">
        <v>3.6266666666666625</v>
      </c>
      <c r="AK110" t="s">
        <v>28</v>
      </c>
      <c r="AL110">
        <v>6</v>
      </c>
      <c r="AM110">
        <v>54.2</v>
      </c>
      <c r="AN110">
        <v>9.0333333333333332</v>
      </c>
      <c r="AO110">
        <v>74.430666666666653</v>
      </c>
    </row>
    <row r="111" spans="1:41" x14ac:dyDescent="0.2">
      <c r="A111" s="1" t="s">
        <v>84</v>
      </c>
      <c r="B111" s="1">
        <v>2</v>
      </c>
      <c r="C111" s="1" t="s">
        <v>11</v>
      </c>
      <c r="D111" s="1">
        <v>3</v>
      </c>
      <c r="E111" s="1">
        <v>1</v>
      </c>
      <c r="F111" s="1">
        <v>0</v>
      </c>
      <c r="G111" s="1">
        <v>4.3</v>
      </c>
      <c r="J111" s="2" t="s">
        <v>84</v>
      </c>
      <c r="K111" s="2">
        <v>2</v>
      </c>
      <c r="L111" s="2" t="s">
        <v>11</v>
      </c>
      <c r="M111" s="2">
        <v>3</v>
      </c>
      <c r="N111" s="2">
        <v>1</v>
      </c>
      <c r="O111" s="2">
        <v>0</v>
      </c>
      <c r="P111" s="2">
        <v>4.3</v>
      </c>
      <c r="S111" t="s">
        <v>29</v>
      </c>
      <c r="T111">
        <v>6</v>
      </c>
      <c r="U111">
        <v>86.5</v>
      </c>
      <c r="V111">
        <v>14.416666666666666</v>
      </c>
      <c r="W111">
        <v>256.58966666666663</v>
      </c>
      <c r="AA111" s="20" t="s">
        <v>84</v>
      </c>
      <c r="AB111" s="20"/>
      <c r="AC111" s="20"/>
      <c r="AD111" s="20"/>
      <c r="AE111" s="20"/>
      <c r="AF111" s="20"/>
      <c r="AG111" s="20"/>
      <c r="AH111" s="20"/>
      <c r="AI111" s="20"/>
      <c r="AK111" t="s">
        <v>29</v>
      </c>
      <c r="AL111">
        <v>6</v>
      </c>
      <c r="AM111">
        <v>24.8</v>
      </c>
      <c r="AN111">
        <v>4.1333333333333337</v>
      </c>
      <c r="AO111">
        <v>7.3666666666666654</v>
      </c>
    </row>
    <row r="112" spans="1:41" ht="17" thickBot="1" x14ac:dyDescent="0.25">
      <c r="A112" s="1" t="s">
        <v>84</v>
      </c>
      <c r="B112" s="1">
        <v>2</v>
      </c>
      <c r="C112" s="1" t="s">
        <v>12</v>
      </c>
      <c r="D112" s="1">
        <v>3</v>
      </c>
      <c r="E112" s="1">
        <v>1</v>
      </c>
      <c r="F112" s="1">
        <v>0</v>
      </c>
      <c r="G112" s="1">
        <v>4.3</v>
      </c>
      <c r="J112" s="2" t="s">
        <v>84</v>
      </c>
      <c r="K112" s="2">
        <v>2</v>
      </c>
      <c r="L112" s="2" t="s">
        <v>12</v>
      </c>
      <c r="M112" s="2">
        <v>3</v>
      </c>
      <c r="N112" s="2">
        <v>1</v>
      </c>
      <c r="O112" s="2">
        <v>0</v>
      </c>
      <c r="P112" s="2">
        <v>4.3</v>
      </c>
      <c r="S112" s="3" t="s">
        <v>30</v>
      </c>
      <c r="T112" s="3">
        <v>6</v>
      </c>
      <c r="U112" s="3">
        <v>32</v>
      </c>
      <c r="V112" s="3">
        <v>5.333333333333333</v>
      </c>
      <c r="W112" s="3">
        <v>6.5666666666666682</v>
      </c>
      <c r="AA112" s="20" t="s">
        <v>47</v>
      </c>
      <c r="AB112" s="20" t="s">
        <v>18</v>
      </c>
      <c r="AC112" s="20" t="s">
        <v>19</v>
      </c>
      <c r="AD112" s="20" t="s">
        <v>20</v>
      </c>
      <c r="AE112" s="20" t="s">
        <v>163</v>
      </c>
      <c r="AF112" s="20" t="s">
        <v>165</v>
      </c>
      <c r="AG112" s="20" t="s">
        <v>164</v>
      </c>
      <c r="AH112" s="20" t="s">
        <v>59</v>
      </c>
      <c r="AI112" s="20" t="s">
        <v>60</v>
      </c>
      <c r="AK112" s="3" t="s">
        <v>30</v>
      </c>
      <c r="AL112" s="3">
        <v>6</v>
      </c>
      <c r="AM112" s="3">
        <v>31.800000000000004</v>
      </c>
      <c r="AN112" s="3">
        <v>5.3000000000000007</v>
      </c>
      <c r="AO112" s="3">
        <v>10.399999999999995</v>
      </c>
    </row>
    <row r="113" spans="1:43" x14ac:dyDescent="0.2">
      <c r="A113" s="1" t="s">
        <v>84</v>
      </c>
      <c r="B113" s="1">
        <v>3</v>
      </c>
      <c r="C113" s="1" t="s">
        <v>10</v>
      </c>
      <c r="D113" s="1">
        <v>3</v>
      </c>
      <c r="E113" s="1">
        <v>2</v>
      </c>
      <c r="F113" s="1">
        <v>0</v>
      </c>
      <c r="G113" s="1">
        <v>9.3000000000000007</v>
      </c>
      <c r="J113" s="2" t="s">
        <v>84</v>
      </c>
      <c r="K113" s="2">
        <v>3</v>
      </c>
      <c r="L113" s="2" t="s">
        <v>10</v>
      </c>
      <c r="M113" s="2">
        <v>3</v>
      </c>
      <c r="N113" s="2">
        <v>2</v>
      </c>
      <c r="O113" s="2">
        <v>0</v>
      </c>
      <c r="P113" s="2">
        <v>9.3000000000000007</v>
      </c>
      <c r="AA113" s="21" t="s">
        <v>10</v>
      </c>
      <c r="AB113" s="20">
        <v>15</v>
      </c>
      <c r="AC113" s="20">
        <v>2.2999999999999998</v>
      </c>
      <c r="AD113" s="20">
        <v>9.3000000000000007</v>
      </c>
      <c r="AE113" s="20">
        <v>7.5</v>
      </c>
      <c r="AF113" s="20">
        <v>9.3000000000000007</v>
      </c>
      <c r="AG113" s="20">
        <v>9.3000000000000007</v>
      </c>
      <c r="AH113" s="20">
        <f>AVERAGE(AB113:AG113)</f>
        <v>8.7833333333333332</v>
      </c>
      <c r="AI113" s="20">
        <f>STDEV(AB113:AG113)</f>
        <v>4.0774583586674007</v>
      </c>
    </row>
    <row r="114" spans="1:43" x14ac:dyDescent="0.2">
      <c r="A114" s="1" t="s">
        <v>84</v>
      </c>
      <c r="B114" s="1">
        <v>3</v>
      </c>
      <c r="C114" s="1" t="s">
        <v>11</v>
      </c>
      <c r="D114" s="1">
        <v>3</v>
      </c>
      <c r="E114" s="1">
        <v>2</v>
      </c>
      <c r="F114" s="1">
        <v>0</v>
      </c>
      <c r="G114" s="1">
        <v>9.3000000000000007</v>
      </c>
      <c r="J114" s="2" t="s">
        <v>84</v>
      </c>
      <c r="K114" s="2">
        <v>3</v>
      </c>
      <c r="L114" s="2" t="s">
        <v>11</v>
      </c>
      <c r="M114" s="2">
        <v>3</v>
      </c>
      <c r="N114" s="2">
        <v>2</v>
      </c>
      <c r="O114" s="2">
        <v>0</v>
      </c>
      <c r="P114" s="2">
        <v>9.3000000000000007</v>
      </c>
      <c r="AA114" s="21" t="s">
        <v>11</v>
      </c>
      <c r="AB114" s="20">
        <v>46</v>
      </c>
      <c r="AC114" s="20">
        <v>4.3</v>
      </c>
      <c r="AD114" s="20">
        <v>4.3</v>
      </c>
      <c r="AE114" s="20">
        <v>9.3000000000000007</v>
      </c>
      <c r="AF114" s="20">
        <v>4.3</v>
      </c>
      <c r="AG114" s="20">
        <v>9.3000000000000007</v>
      </c>
      <c r="AH114" s="20">
        <f t="shared" ref="AH114:AH115" si="20">AVERAGE(AB114:AG114)</f>
        <v>12.916666666666664</v>
      </c>
      <c r="AI114" s="20">
        <f t="shared" ref="AI114:AI115" si="21">STDEV(AB114:AG114)</f>
        <v>16.391512031129601</v>
      </c>
    </row>
    <row r="115" spans="1:43" ht="17" thickBot="1" x14ac:dyDescent="0.25">
      <c r="A115" s="1" t="s">
        <v>84</v>
      </c>
      <c r="B115" s="1">
        <v>3</v>
      </c>
      <c r="C115" s="1" t="s">
        <v>12</v>
      </c>
      <c r="D115" s="1">
        <v>3</v>
      </c>
      <c r="E115" s="1">
        <v>2</v>
      </c>
      <c r="F115" s="1">
        <v>0</v>
      </c>
      <c r="G115" s="1">
        <v>9.3000000000000007</v>
      </c>
      <c r="J115" s="2" t="s">
        <v>84</v>
      </c>
      <c r="K115" s="2">
        <v>3</v>
      </c>
      <c r="L115" s="2" t="s">
        <v>12</v>
      </c>
      <c r="M115" s="2">
        <v>3</v>
      </c>
      <c r="N115" s="2">
        <v>2</v>
      </c>
      <c r="O115" s="2">
        <v>0</v>
      </c>
      <c r="P115" s="2">
        <v>9.3000000000000007</v>
      </c>
      <c r="S115" t="s">
        <v>31</v>
      </c>
      <c r="AA115" s="21" t="s">
        <v>12</v>
      </c>
      <c r="AB115" s="20">
        <v>9.3000000000000007</v>
      </c>
      <c r="AC115" s="20">
        <v>24</v>
      </c>
      <c r="AD115" s="20">
        <v>4.3</v>
      </c>
      <c r="AE115" s="20">
        <v>9.3000000000000007</v>
      </c>
      <c r="AF115" s="20">
        <v>4.3</v>
      </c>
      <c r="AG115" s="20">
        <v>9.3000000000000007</v>
      </c>
      <c r="AH115" s="20">
        <f t="shared" si="20"/>
        <v>10.08333333333333</v>
      </c>
      <c r="AI115" s="20">
        <f t="shared" si="21"/>
        <v>7.2444231424363066</v>
      </c>
      <c r="AK115" t="s">
        <v>31</v>
      </c>
    </row>
    <row r="116" spans="1:43" x14ac:dyDescent="0.2">
      <c r="J116" s="2"/>
      <c r="K116" s="2"/>
      <c r="L116" s="2"/>
      <c r="M116" s="2"/>
      <c r="N116" s="2"/>
      <c r="O116" s="2"/>
      <c r="P116" s="2"/>
      <c r="S116" s="4" t="s">
        <v>32</v>
      </c>
      <c r="T116" s="4" t="s">
        <v>33</v>
      </c>
      <c r="U116" s="4" t="s">
        <v>34</v>
      </c>
      <c r="V116" s="4" t="s">
        <v>35</v>
      </c>
      <c r="W116" s="4" t="s">
        <v>36</v>
      </c>
      <c r="X116" s="4" t="s">
        <v>37</v>
      </c>
      <c r="Y116" s="4" t="s">
        <v>38</v>
      </c>
      <c r="AK116" s="4" t="s">
        <v>32</v>
      </c>
      <c r="AL116" s="4" t="s">
        <v>33</v>
      </c>
      <c r="AM116" s="4" t="s">
        <v>34</v>
      </c>
      <c r="AN116" s="4" t="s">
        <v>35</v>
      </c>
      <c r="AO116" s="4" t="s">
        <v>36</v>
      </c>
      <c r="AP116" s="4" t="s">
        <v>37</v>
      </c>
      <c r="AQ116" s="4" t="s">
        <v>38</v>
      </c>
    </row>
    <row r="117" spans="1:43" x14ac:dyDescent="0.2">
      <c r="J117" s="2"/>
      <c r="K117" s="2"/>
      <c r="L117" s="2"/>
      <c r="M117" s="2"/>
      <c r="N117" s="2"/>
      <c r="O117" s="2"/>
      <c r="P117" s="2"/>
      <c r="S117" t="s">
        <v>39</v>
      </c>
      <c r="T117">
        <v>377.86111111111063</v>
      </c>
      <c r="U117">
        <v>2</v>
      </c>
      <c r="V117">
        <v>188.93055555555532</v>
      </c>
      <c r="W117">
        <v>2.124541918588013</v>
      </c>
      <c r="X117">
        <v>0.15403129357371134</v>
      </c>
      <c r="Y117">
        <v>3.6823203436732408</v>
      </c>
      <c r="AA117" s="20" t="s">
        <v>85</v>
      </c>
      <c r="AB117" s="20"/>
      <c r="AC117" s="20"/>
      <c r="AD117" s="20"/>
      <c r="AE117" s="20"/>
      <c r="AF117" s="20"/>
      <c r="AG117" s="20"/>
      <c r="AH117" s="20"/>
      <c r="AI117" s="20"/>
      <c r="AK117" t="s">
        <v>39</v>
      </c>
      <c r="AL117">
        <v>78.617777777777405</v>
      </c>
      <c r="AM117">
        <v>2</v>
      </c>
      <c r="AN117">
        <v>39.308888888888703</v>
      </c>
      <c r="AO117">
        <v>1.2790680858448484</v>
      </c>
      <c r="AP117">
        <v>0.30697029138723997</v>
      </c>
      <c r="AQ117">
        <v>3.6823203436732408</v>
      </c>
    </row>
    <row r="118" spans="1:43" x14ac:dyDescent="0.2">
      <c r="A118" s="1" t="s">
        <v>1</v>
      </c>
      <c r="B118" s="1"/>
      <c r="C118" s="1"/>
      <c r="D118" s="1" t="s">
        <v>5</v>
      </c>
      <c r="E118" s="1"/>
      <c r="F118" s="1"/>
      <c r="G118" s="1"/>
      <c r="J118" s="7" t="s">
        <v>51</v>
      </c>
      <c r="K118" s="2"/>
      <c r="L118" s="2"/>
      <c r="M118" s="2" t="s">
        <v>13</v>
      </c>
      <c r="N118" s="2"/>
      <c r="O118" s="2"/>
      <c r="P118" s="2"/>
      <c r="S118" t="s">
        <v>40</v>
      </c>
      <c r="T118">
        <v>1333.9150000000002</v>
      </c>
      <c r="U118">
        <v>15</v>
      </c>
      <c r="V118">
        <v>88.927666666666681</v>
      </c>
      <c r="AA118" s="20" t="s">
        <v>47</v>
      </c>
      <c r="AB118" s="20" t="s">
        <v>18</v>
      </c>
      <c r="AC118" s="20" t="s">
        <v>19</v>
      </c>
      <c r="AD118" s="20" t="s">
        <v>20</v>
      </c>
      <c r="AE118" s="20" t="s">
        <v>163</v>
      </c>
      <c r="AF118" s="20" t="s">
        <v>165</v>
      </c>
      <c r="AG118" s="20" t="s">
        <v>164</v>
      </c>
      <c r="AH118" s="20" t="s">
        <v>59</v>
      </c>
      <c r="AI118" s="20" t="s">
        <v>60</v>
      </c>
      <c r="AK118" t="s">
        <v>40</v>
      </c>
      <c r="AL118">
        <v>460.98666666666668</v>
      </c>
      <c r="AM118">
        <v>15</v>
      </c>
      <c r="AN118">
        <v>30.732444444444447</v>
      </c>
    </row>
    <row r="119" spans="1:43" x14ac:dyDescent="0.2">
      <c r="A119" s="1"/>
      <c r="B119" s="1" t="s">
        <v>2</v>
      </c>
      <c r="C119" s="1" t="s">
        <v>3</v>
      </c>
      <c r="D119" s="1" t="s">
        <v>4</v>
      </c>
      <c r="E119" s="1" t="s">
        <v>6</v>
      </c>
      <c r="F119" s="1" t="s">
        <v>7</v>
      </c>
      <c r="G119" s="1" t="s">
        <v>9</v>
      </c>
      <c r="J119" s="2"/>
      <c r="K119" s="2" t="s">
        <v>2</v>
      </c>
      <c r="L119" s="2" t="s">
        <v>3</v>
      </c>
      <c r="M119" s="2" t="s">
        <v>4</v>
      </c>
      <c r="N119" s="2" t="s">
        <v>6</v>
      </c>
      <c r="O119" s="2" t="s">
        <v>7</v>
      </c>
      <c r="P119" s="2" t="s">
        <v>9</v>
      </c>
      <c r="AA119" s="21" t="s">
        <v>10</v>
      </c>
      <c r="AB119" s="20">
        <v>15</v>
      </c>
      <c r="AC119" s="20">
        <v>4.3</v>
      </c>
      <c r="AD119" s="20">
        <v>4.3</v>
      </c>
      <c r="AE119" s="20">
        <v>4.3</v>
      </c>
      <c r="AF119" s="20">
        <v>24</v>
      </c>
      <c r="AG119" s="20">
        <v>2.2999999999999998</v>
      </c>
      <c r="AH119" s="20">
        <f>AVERAGE(AB119:AG119)</f>
        <v>9.0333333333333332</v>
      </c>
      <c r="AI119" s="20">
        <f>STDEV(AB119:AG119)</f>
        <v>8.6273209437615481</v>
      </c>
    </row>
    <row r="120" spans="1:43" ht="17" thickBot="1" x14ac:dyDescent="0.25">
      <c r="A120" s="1" t="s">
        <v>85</v>
      </c>
      <c r="B120" s="1">
        <v>1</v>
      </c>
      <c r="C120" s="1" t="s">
        <v>10</v>
      </c>
      <c r="D120" s="1">
        <v>3</v>
      </c>
      <c r="E120" s="1">
        <v>3</v>
      </c>
      <c r="F120" s="1">
        <v>1</v>
      </c>
      <c r="G120" s="1">
        <v>46</v>
      </c>
      <c r="J120" s="2" t="s">
        <v>85</v>
      </c>
      <c r="K120" s="2">
        <v>1</v>
      </c>
      <c r="L120" s="2" t="s">
        <v>10</v>
      </c>
      <c r="M120" s="11">
        <v>3</v>
      </c>
      <c r="N120" s="11">
        <v>1</v>
      </c>
      <c r="O120" s="11">
        <v>0</v>
      </c>
      <c r="P120" s="2">
        <v>4.3</v>
      </c>
      <c r="S120" s="3" t="s">
        <v>41</v>
      </c>
      <c r="T120" s="3">
        <v>1711.7761111111108</v>
      </c>
      <c r="U120" s="3">
        <v>17</v>
      </c>
      <c r="V120" s="3"/>
      <c r="W120" s="3"/>
      <c r="X120" s="3"/>
      <c r="Y120" s="3"/>
      <c r="AA120" s="21" t="s">
        <v>11</v>
      </c>
      <c r="AB120" s="20">
        <v>2.2999999999999998</v>
      </c>
      <c r="AC120" s="20">
        <v>2.2999999999999998</v>
      </c>
      <c r="AD120" s="20">
        <v>2.2999999999999998</v>
      </c>
      <c r="AE120" s="20">
        <v>4.3</v>
      </c>
      <c r="AF120" s="20">
        <v>4.3</v>
      </c>
      <c r="AG120" s="20">
        <v>9.3000000000000007</v>
      </c>
      <c r="AH120" s="20">
        <f t="shared" ref="AH120:AH121" si="22">AVERAGE(AB120:AG120)</f>
        <v>4.1333333333333337</v>
      </c>
      <c r="AI120" s="20">
        <f t="shared" ref="AI120:AI121" si="23">STDEV(AB120:AG120)</f>
        <v>2.7141603981096374</v>
      </c>
      <c r="AK120" s="3" t="s">
        <v>41</v>
      </c>
      <c r="AL120" s="3">
        <v>539.60444444444408</v>
      </c>
      <c r="AM120" s="3">
        <v>17</v>
      </c>
      <c r="AN120" s="3"/>
      <c r="AO120" s="3"/>
      <c r="AP120" s="3"/>
      <c r="AQ120" s="3"/>
    </row>
    <row r="121" spans="1:43" x14ac:dyDescent="0.2">
      <c r="A121" s="1" t="s">
        <v>85</v>
      </c>
      <c r="B121" s="1">
        <v>1</v>
      </c>
      <c r="C121" s="1" t="s">
        <v>11</v>
      </c>
      <c r="D121" s="1">
        <v>3</v>
      </c>
      <c r="E121" s="1">
        <v>1</v>
      </c>
      <c r="F121" s="1">
        <v>0</v>
      </c>
      <c r="G121" s="1">
        <v>4.3</v>
      </c>
      <c r="J121" s="2" t="s">
        <v>85</v>
      </c>
      <c r="K121" s="2">
        <v>1</v>
      </c>
      <c r="L121" s="2" t="s">
        <v>11</v>
      </c>
      <c r="M121" s="11">
        <v>3</v>
      </c>
      <c r="N121" s="11">
        <v>1</v>
      </c>
      <c r="O121" s="11">
        <v>0</v>
      </c>
      <c r="P121" s="2">
        <v>4.3</v>
      </c>
      <c r="V121" s="19"/>
      <c r="W121" s="19"/>
      <c r="X121" s="19"/>
      <c r="AA121" s="21" t="s">
        <v>12</v>
      </c>
      <c r="AB121" s="20">
        <v>2.2999999999999998</v>
      </c>
      <c r="AC121" s="20">
        <v>9.3000000000000007</v>
      </c>
      <c r="AD121" s="20">
        <v>4.3</v>
      </c>
      <c r="AE121" s="20">
        <v>2.2999999999999998</v>
      </c>
      <c r="AF121" s="20">
        <v>4.3</v>
      </c>
      <c r="AG121" s="20">
        <v>9.3000000000000007</v>
      </c>
      <c r="AH121" s="20">
        <f t="shared" si="22"/>
        <v>5.3000000000000007</v>
      </c>
      <c r="AI121" s="20">
        <f t="shared" si="23"/>
        <v>3.2249030993194192</v>
      </c>
    </row>
    <row r="122" spans="1:43" x14ac:dyDescent="0.2">
      <c r="A122" s="1" t="s">
        <v>85</v>
      </c>
      <c r="B122" s="1">
        <v>1</v>
      </c>
      <c r="C122" s="1" t="s">
        <v>12</v>
      </c>
      <c r="D122" s="1">
        <v>3</v>
      </c>
      <c r="E122" s="1">
        <v>0</v>
      </c>
      <c r="F122" s="1">
        <v>0</v>
      </c>
      <c r="G122" s="1">
        <v>2.2999999999999998</v>
      </c>
      <c r="J122" s="2" t="s">
        <v>85</v>
      </c>
      <c r="K122" s="2">
        <v>1</v>
      </c>
      <c r="L122" s="2" t="s">
        <v>12</v>
      </c>
      <c r="M122" s="11">
        <v>3</v>
      </c>
      <c r="N122" s="11">
        <v>0</v>
      </c>
      <c r="O122" s="11">
        <v>0</v>
      </c>
      <c r="P122" s="2">
        <v>2.2999999999999998</v>
      </c>
      <c r="V122" s="19"/>
      <c r="W122" s="19"/>
      <c r="X122" s="19"/>
    </row>
    <row r="123" spans="1:43" x14ac:dyDescent="0.2">
      <c r="A123" s="1" t="s">
        <v>85</v>
      </c>
      <c r="B123" s="1">
        <v>2</v>
      </c>
      <c r="C123" s="1" t="s">
        <v>10</v>
      </c>
      <c r="D123" s="10">
        <v>3</v>
      </c>
      <c r="E123" s="10">
        <v>3</v>
      </c>
      <c r="F123" s="10">
        <v>3</v>
      </c>
      <c r="G123" s="1">
        <v>110</v>
      </c>
      <c r="J123" s="2" t="s">
        <v>85</v>
      </c>
      <c r="K123" s="2">
        <v>2</v>
      </c>
      <c r="L123" s="2" t="s">
        <v>10</v>
      </c>
      <c r="M123" s="11">
        <v>3</v>
      </c>
      <c r="N123" s="11">
        <v>3</v>
      </c>
      <c r="O123" s="11">
        <v>0</v>
      </c>
      <c r="P123" s="2">
        <v>24</v>
      </c>
      <c r="V123" s="19"/>
      <c r="W123" s="19"/>
      <c r="X123" s="19"/>
      <c r="AA123" s="20" t="s">
        <v>84</v>
      </c>
    </row>
    <row r="124" spans="1:43" x14ac:dyDescent="0.2">
      <c r="A124" s="1" t="s">
        <v>85</v>
      </c>
      <c r="B124" s="1">
        <v>2</v>
      </c>
      <c r="C124" s="1" t="s">
        <v>11</v>
      </c>
      <c r="D124" s="10">
        <v>3</v>
      </c>
      <c r="E124" s="10">
        <v>1</v>
      </c>
      <c r="F124" s="10">
        <v>0</v>
      </c>
      <c r="G124" s="1">
        <v>4.3</v>
      </c>
      <c r="J124" s="2" t="s">
        <v>85</v>
      </c>
      <c r="K124" s="2">
        <v>2</v>
      </c>
      <c r="L124" s="2" t="s">
        <v>11</v>
      </c>
      <c r="M124" s="11">
        <v>3</v>
      </c>
      <c r="N124" s="11">
        <v>1</v>
      </c>
      <c r="O124" s="11">
        <v>0</v>
      </c>
      <c r="P124" s="2">
        <v>4.3</v>
      </c>
      <c r="V124" s="19"/>
      <c r="W124" s="19"/>
      <c r="X124" s="19"/>
      <c r="AA124" t="s">
        <v>21</v>
      </c>
    </row>
    <row r="125" spans="1:43" x14ac:dyDescent="0.2">
      <c r="A125" s="1" t="s">
        <v>85</v>
      </c>
      <c r="B125" s="1">
        <v>2</v>
      </c>
      <c r="C125" s="1" t="s">
        <v>12</v>
      </c>
      <c r="D125" s="1">
        <v>3</v>
      </c>
      <c r="E125" s="1">
        <v>1</v>
      </c>
      <c r="F125" s="1">
        <v>0</v>
      </c>
      <c r="G125" s="1">
        <v>4.3</v>
      </c>
      <c r="J125" s="2" t="s">
        <v>85</v>
      </c>
      <c r="K125" s="2">
        <v>2</v>
      </c>
      <c r="L125" s="2" t="s">
        <v>12</v>
      </c>
      <c r="M125" s="11">
        <v>3</v>
      </c>
      <c r="N125" s="11">
        <v>1</v>
      </c>
      <c r="O125" s="11">
        <v>0</v>
      </c>
      <c r="P125" s="2">
        <v>4.3</v>
      </c>
      <c r="V125" s="19"/>
      <c r="W125" s="19"/>
      <c r="X125" s="19"/>
    </row>
    <row r="126" spans="1:43" ht="17" thickBot="1" x14ac:dyDescent="0.25">
      <c r="A126" s="1" t="s">
        <v>85</v>
      </c>
      <c r="B126" s="1">
        <v>3</v>
      </c>
      <c r="C126" s="1" t="s">
        <v>10</v>
      </c>
      <c r="D126" s="1">
        <v>3</v>
      </c>
      <c r="E126" s="1">
        <v>3</v>
      </c>
      <c r="F126" s="1">
        <v>3</v>
      </c>
      <c r="G126" s="1">
        <v>110</v>
      </c>
      <c r="J126" s="2" t="s">
        <v>85</v>
      </c>
      <c r="K126" s="2">
        <v>3</v>
      </c>
      <c r="L126" s="2" t="s">
        <v>10</v>
      </c>
      <c r="M126" s="11">
        <v>3</v>
      </c>
      <c r="N126" s="11">
        <v>0</v>
      </c>
      <c r="O126" s="11">
        <v>0</v>
      </c>
      <c r="P126" s="2">
        <v>2.2999999999999998</v>
      </c>
      <c r="V126" s="19"/>
      <c r="W126" s="19"/>
      <c r="X126" s="19"/>
      <c r="AA126" t="s">
        <v>22</v>
      </c>
    </row>
    <row r="127" spans="1:43" x14ac:dyDescent="0.2">
      <c r="A127" s="1" t="s">
        <v>85</v>
      </c>
      <c r="B127" s="1">
        <v>3</v>
      </c>
      <c r="C127" s="1" t="s">
        <v>11</v>
      </c>
      <c r="D127" s="1">
        <v>3</v>
      </c>
      <c r="E127" s="1">
        <v>2</v>
      </c>
      <c r="F127" s="1">
        <v>0</v>
      </c>
      <c r="G127" s="1">
        <v>9.3000000000000007</v>
      </c>
      <c r="J127" s="2" t="s">
        <v>85</v>
      </c>
      <c r="K127" s="2">
        <v>3</v>
      </c>
      <c r="L127" s="2" t="s">
        <v>11</v>
      </c>
      <c r="M127" s="11">
        <v>3</v>
      </c>
      <c r="N127" s="11">
        <v>2</v>
      </c>
      <c r="O127" s="11">
        <v>0</v>
      </c>
      <c r="P127" s="2">
        <v>9.3000000000000007</v>
      </c>
      <c r="V127" s="19"/>
      <c r="W127" s="19"/>
      <c r="X127" s="19"/>
      <c r="AA127" s="4" t="s">
        <v>23</v>
      </c>
      <c r="AB127" s="4" t="s">
        <v>24</v>
      </c>
      <c r="AC127" s="4" t="s">
        <v>25</v>
      </c>
      <c r="AD127" s="4" t="s">
        <v>26</v>
      </c>
      <c r="AE127" s="4" t="s">
        <v>27</v>
      </c>
    </row>
    <row r="128" spans="1:43" x14ac:dyDescent="0.2">
      <c r="A128" s="1" t="s">
        <v>85</v>
      </c>
      <c r="B128" s="1">
        <v>3</v>
      </c>
      <c r="C128" s="1" t="s">
        <v>12</v>
      </c>
      <c r="D128" s="1">
        <v>3</v>
      </c>
      <c r="E128" s="1">
        <v>1</v>
      </c>
      <c r="F128" s="1">
        <v>0</v>
      </c>
      <c r="G128" s="1">
        <v>4.3</v>
      </c>
      <c r="J128" s="2" t="s">
        <v>85</v>
      </c>
      <c r="K128" s="2">
        <v>3</v>
      </c>
      <c r="L128" s="2" t="s">
        <v>12</v>
      </c>
      <c r="M128" s="11">
        <v>3</v>
      </c>
      <c r="N128" s="11">
        <v>2</v>
      </c>
      <c r="O128" s="11">
        <v>0</v>
      </c>
      <c r="P128" s="2">
        <v>9.3000000000000007</v>
      </c>
      <c r="V128" s="19"/>
      <c r="W128" s="19"/>
      <c r="X128" s="19"/>
      <c r="AA128" t="s">
        <v>28</v>
      </c>
      <c r="AB128">
        <v>6</v>
      </c>
      <c r="AC128">
        <v>52.7</v>
      </c>
      <c r="AD128">
        <v>8.7833333333333332</v>
      </c>
      <c r="AE128">
        <v>16.625666666666653</v>
      </c>
    </row>
    <row r="129" spans="1:33" x14ac:dyDescent="0.2">
      <c r="J129" s="2"/>
      <c r="K129" s="2"/>
      <c r="L129" s="2"/>
      <c r="M129" s="2"/>
      <c r="N129" s="2"/>
      <c r="O129" s="2"/>
      <c r="P129" s="2"/>
      <c r="AA129" t="s">
        <v>29</v>
      </c>
      <c r="AB129">
        <v>6</v>
      </c>
      <c r="AC129">
        <v>77.499999999999986</v>
      </c>
      <c r="AD129">
        <v>12.916666666666664</v>
      </c>
      <c r="AE129">
        <v>268.6816666666665</v>
      </c>
    </row>
    <row r="130" spans="1:33" ht="17" thickBot="1" x14ac:dyDescent="0.25">
      <c r="J130" s="2"/>
      <c r="K130" s="2"/>
      <c r="L130" s="2"/>
      <c r="M130" s="2"/>
      <c r="N130" s="2"/>
      <c r="O130" s="2"/>
      <c r="P130" s="2"/>
      <c r="AA130" s="3" t="s">
        <v>30</v>
      </c>
      <c r="AB130" s="3">
        <v>6</v>
      </c>
      <c r="AC130" s="3">
        <v>60.499999999999986</v>
      </c>
      <c r="AD130" s="3">
        <v>10.08333333333333</v>
      </c>
      <c r="AE130" s="3">
        <v>52.481666666666726</v>
      </c>
    </row>
    <row r="131" spans="1:33" x14ac:dyDescent="0.2">
      <c r="A131" s="1" t="s">
        <v>1</v>
      </c>
      <c r="B131" s="1"/>
      <c r="C131" s="1"/>
      <c r="D131" s="1" t="s">
        <v>5</v>
      </c>
      <c r="E131" s="1"/>
      <c r="F131" s="1"/>
      <c r="G131" s="1"/>
      <c r="J131" s="7" t="s">
        <v>51</v>
      </c>
      <c r="K131" s="2"/>
      <c r="L131" s="2"/>
      <c r="M131" s="2" t="s">
        <v>13</v>
      </c>
      <c r="N131" s="2"/>
      <c r="O131" s="2"/>
      <c r="P131" s="2"/>
    </row>
    <row r="132" spans="1:33" x14ac:dyDescent="0.2">
      <c r="A132" s="1"/>
      <c r="B132" s="1" t="s">
        <v>2</v>
      </c>
      <c r="C132" s="1" t="s">
        <v>3</v>
      </c>
      <c r="D132" s="1" t="s">
        <v>4</v>
      </c>
      <c r="E132" s="1" t="s">
        <v>6</v>
      </c>
      <c r="F132" s="1" t="s">
        <v>7</v>
      </c>
      <c r="G132" s="1" t="s">
        <v>9</v>
      </c>
      <c r="J132" s="2"/>
      <c r="K132" s="2" t="s">
        <v>2</v>
      </c>
      <c r="L132" s="2" t="s">
        <v>3</v>
      </c>
      <c r="M132" s="2" t="s">
        <v>4</v>
      </c>
      <c r="N132" s="2" t="s">
        <v>6</v>
      </c>
      <c r="O132" s="2" t="s">
        <v>7</v>
      </c>
      <c r="P132" s="2" t="s">
        <v>9</v>
      </c>
    </row>
    <row r="133" spans="1:33" ht="17" thickBot="1" x14ac:dyDescent="0.25">
      <c r="A133" s="1" t="s">
        <v>86</v>
      </c>
      <c r="B133" s="1">
        <v>1</v>
      </c>
      <c r="C133" s="1" t="s">
        <v>10</v>
      </c>
      <c r="D133" s="1">
        <v>3</v>
      </c>
      <c r="E133" s="1">
        <v>0</v>
      </c>
      <c r="F133" s="1">
        <v>0</v>
      </c>
      <c r="G133" s="1">
        <v>2.2999999999999998</v>
      </c>
      <c r="J133" s="2" t="s">
        <v>86</v>
      </c>
      <c r="K133" s="2">
        <v>1</v>
      </c>
      <c r="L133" s="2" t="s">
        <v>10</v>
      </c>
      <c r="M133" s="2">
        <v>3</v>
      </c>
      <c r="N133" s="2">
        <v>0</v>
      </c>
      <c r="O133" s="2">
        <v>0</v>
      </c>
      <c r="P133" s="2">
        <v>2.2999999999999998</v>
      </c>
      <c r="V133" s="19"/>
      <c r="W133" s="19"/>
      <c r="X133" s="19"/>
      <c r="AA133" t="s">
        <v>31</v>
      </c>
    </row>
    <row r="134" spans="1:33" x14ac:dyDescent="0.2">
      <c r="A134" s="1" t="s">
        <v>86</v>
      </c>
      <c r="B134" s="1">
        <v>1</v>
      </c>
      <c r="C134" s="1" t="s">
        <v>11</v>
      </c>
      <c r="D134" s="1">
        <v>3</v>
      </c>
      <c r="E134" s="1">
        <v>0</v>
      </c>
      <c r="F134" s="1">
        <v>0</v>
      </c>
      <c r="G134" s="1">
        <v>2.2999999999999998</v>
      </c>
      <c r="J134" s="2" t="s">
        <v>86</v>
      </c>
      <c r="K134" s="2">
        <v>1</v>
      </c>
      <c r="L134" s="2" t="s">
        <v>11</v>
      </c>
      <c r="M134" s="2">
        <v>3</v>
      </c>
      <c r="N134" s="2">
        <v>0</v>
      </c>
      <c r="O134" s="2">
        <v>0</v>
      </c>
      <c r="P134" s="2">
        <v>2.2999999999999998</v>
      </c>
      <c r="V134" s="19"/>
      <c r="W134" s="19"/>
      <c r="X134" s="19"/>
      <c r="AA134" s="4" t="s">
        <v>32</v>
      </c>
      <c r="AB134" s="4" t="s">
        <v>33</v>
      </c>
      <c r="AC134" s="4" t="s">
        <v>34</v>
      </c>
      <c r="AD134" s="4" t="s">
        <v>35</v>
      </c>
      <c r="AE134" s="4" t="s">
        <v>36</v>
      </c>
      <c r="AF134" s="4" t="s">
        <v>37</v>
      </c>
      <c r="AG134" s="4" t="s">
        <v>38</v>
      </c>
    </row>
    <row r="135" spans="1:33" x14ac:dyDescent="0.2">
      <c r="A135" s="1" t="s">
        <v>86</v>
      </c>
      <c r="B135" s="1">
        <v>1</v>
      </c>
      <c r="C135" s="1" t="s">
        <v>12</v>
      </c>
      <c r="D135" s="1">
        <v>3</v>
      </c>
      <c r="E135" s="1">
        <v>1</v>
      </c>
      <c r="F135" s="1">
        <v>0</v>
      </c>
      <c r="G135" s="1">
        <v>4.3</v>
      </c>
      <c r="J135" s="2" t="s">
        <v>86</v>
      </c>
      <c r="K135" s="2">
        <v>1</v>
      </c>
      <c r="L135" s="2" t="s">
        <v>12</v>
      </c>
      <c r="M135" s="2">
        <v>3</v>
      </c>
      <c r="N135" s="2">
        <v>1</v>
      </c>
      <c r="O135" s="2">
        <v>0</v>
      </c>
      <c r="P135" s="2">
        <v>4.3</v>
      </c>
      <c r="V135" s="19"/>
      <c r="W135" s="19"/>
      <c r="X135" s="19"/>
      <c r="AA135" t="s">
        <v>39</v>
      </c>
      <c r="AB135">
        <v>53.60444444444397</v>
      </c>
      <c r="AC135">
        <v>2</v>
      </c>
      <c r="AD135">
        <v>26.802222222221985</v>
      </c>
      <c r="AE135">
        <v>0.23803814412744628</v>
      </c>
      <c r="AF135">
        <v>0.79109379630393717</v>
      </c>
      <c r="AG135">
        <v>3.6823203436732408</v>
      </c>
    </row>
    <row r="136" spans="1:33" x14ac:dyDescent="0.2">
      <c r="A136" s="1" t="s">
        <v>86</v>
      </c>
      <c r="B136" s="1">
        <v>2</v>
      </c>
      <c r="C136" s="1" t="s">
        <v>10</v>
      </c>
      <c r="D136" s="1">
        <v>3</v>
      </c>
      <c r="E136" s="1">
        <v>1</v>
      </c>
      <c r="F136" s="1">
        <v>0</v>
      </c>
      <c r="G136" s="1">
        <v>4.3</v>
      </c>
      <c r="J136" s="2" t="s">
        <v>86</v>
      </c>
      <c r="K136" s="2">
        <v>2</v>
      </c>
      <c r="L136" s="2" t="s">
        <v>10</v>
      </c>
      <c r="M136" s="2">
        <v>3</v>
      </c>
      <c r="N136" s="2">
        <v>1</v>
      </c>
      <c r="O136" s="2">
        <v>0</v>
      </c>
      <c r="P136" s="2">
        <v>4.3</v>
      </c>
      <c r="V136" s="19"/>
      <c r="W136" s="19"/>
      <c r="X136" s="19"/>
      <c r="AA136" t="s">
        <v>40</v>
      </c>
      <c r="AB136">
        <v>1688.9449999999999</v>
      </c>
      <c r="AC136">
        <v>15</v>
      </c>
      <c r="AD136">
        <v>112.59633333333333</v>
      </c>
    </row>
    <row r="137" spans="1:33" x14ac:dyDescent="0.2">
      <c r="A137" s="1" t="s">
        <v>86</v>
      </c>
      <c r="B137" s="1">
        <v>2</v>
      </c>
      <c r="C137" s="1" t="s">
        <v>11</v>
      </c>
      <c r="D137" s="1">
        <v>3</v>
      </c>
      <c r="E137" s="1">
        <v>0</v>
      </c>
      <c r="F137" s="1">
        <v>2</v>
      </c>
      <c r="G137" s="1">
        <v>6.4</v>
      </c>
      <c r="J137" s="2" t="s">
        <v>86</v>
      </c>
      <c r="K137" s="2">
        <v>2</v>
      </c>
      <c r="L137" s="2" t="s">
        <v>11</v>
      </c>
      <c r="M137" s="2">
        <v>3</v>
      </c>
      <c r="N137" s="2">
        <v>0</v>
      </c>
      <c r="O137" s="2">
        <v>2</v>
      </c>
      <c r="P137" s="2">
        <v>6.4</v>
      </c>
      <c r="V137" s="19"/>
      <c r="W137" s="19"/>
      <c r="X137" s="19"/>
    </row>
    <row r="138" spans="1:33" ht="17" thickBot="1" x14ac:dyDescent="0.25">
      <c r="A138" s="1" t="s">
        <v>86</v>
      </c>
      <c r="B138" s="1">
        <v>2</v>
      </c>
      <c r="C138" s="1" t="s">
        <v>12</v>
      </c>
      <c r="D138" s="1">
        <v>3</v>
      </c>
      <c r="E138" s="1">
        <v>2</v>
      </c>
      <c r="F138" s="1">
        <v>0</v>
      </c>
      <c r="G138" s="1">
        <v>9.3000000000000007</v>
      </c>
      <c r="J138" s="2" t="s">
        <v>86</v>
      </c>
      <c r="K138" s="2">
        <v>2</v>
      </c>
      <c r="L138" s="2" t="s">
        <v>12</v>
      </c>
      <c r="M138" s="2">
        <v>3</v>
      </c>
      <c r="N138" s="2">
        <v>2</v>
      </c>
      <c r="O138" s="2">
        <v>0</v>
      </c>
      <c r="P138" s="2">
        <v>9.3000000000000007</v>
      </c>
      <c r="V138" s="19"/>
      <c r="W138" s="19"/>
      <c r="X138" s="19"/>
      <c r="AA138" s="3" t="s">
        <v>41</v>
      </c>
      <c r="AB138" s="3">
        <v>1742.5494444444439</v>
      </c>
      <c r="AC138" s="3">
        <v>17</v>
      </c>
      <c r="AD138" s="3"/>
      <c r="AE138" s="3"/>
      <c r="AF138" s="3"/>
      <c r="AG138" s="3"/>
    </row>
    <row r="139" spans="1:33" x14ac:dyDescent="0.2">
      <c r="A139" s="1" t="s">
        <v>86</v>
      </c>
      <c r="B139" s="1">
        <v>3</v>
      </c>
      <c r="C139" s="1" t="s">
        <v>10</v>
      </c>
      <c r="D139" s="1">
        <v>3</v>
      </c>
      <c r="E139" s="1">
        <v>1</v>
      </c>
      <c r="F139" s="1">
        <v>0</v>
      </c>
      <c r="G139" s="1">
        <v>4.3</v>
      </c>
      <c r="J139" s="2" t="s">
        <v>86</v>
      </c>
      <c r="K139" s="2">
        <v>3</v>
      </c>
      <c r="L139" s="2" t="s">
        <v>10</v>
      </c>
      <c r="M139" s="2">
        <v>3</v>
      </c>
      <c r="N139" s="2">
        <v>1</v>
      </c>
      <c r="O139" s="2">
        <v>0</v>
      </c>
      <c r="P139" s="2">
        <v>4.3</v>
      </c>
      <c r="V139" s="19"/>
      <c r="W139" s="19"/>
      <c r="X139" s="19"/>
    </row>
    <row r="140" spans="1:33" x14ac:dyDescent="0.2">
      <c r="A140" s="1" t="s">
        <v>86</v>
      </c>
      <c r="B140" s="1">
        <v>3</v>
      </c>
      <c r="C140" s="1" t="s">
        <v>11</v>
      </c>
      <c r="D140" s="1">
        <v>3</v>
      </c>
      <c r="E140" s="1">
        <v>2</v>
      </c>
      <c r="F140" s="1">
        <v>0</v>
      </c>
      <c r="G140" s="1">
        <v>9.3000000000000007</v>
      </c>
      <c r="J140" s="2" t="s">
        <v>86</v>
      </c>
      <c r="K140" s="2">
        <v>3</v>
      </c>
      <c r="L140" s="2" t="s">
        <v>11</v>
      </c>
      <c r="M140" s="2">
        <v>3</v>
      </c>
      <c r="N140" s="2">
        <v>2</v>
      </c>
      <c r="O140" s="2">
        <v>0</v>
      </c>
      <c r="P140" s="2">
        <v>9.3000000000000007</v>
      </c>
      <c r="V140" s="19"/>
      <c r="W140" s="19"/>
      <c r="X140" s="19"/>
    </row>
    <row r="141" spans="1:33" x14ac:dyDescent="0.2">
      <c r="A141" s="1" t="s">
        <v>86</v>
      </c>
      <c r="B141" s="1">
        <v>3</v>
      </c>
      <c r="C141" s="1" t="s">
        <v>12</v>
      </c>
      <c r="D141" s="1">
        <v>3</v>
      </c>
      <c r="E141" s="1">
        <v>1</v>
      </c>
      <c r="F141" s="1">
        <v>0</v>
      </c>
      <c r="G141" s="1">
        <v>4.3</v>
      </c>
      <c r="J141" s="2" t="s">
        <v>86</v>
      </c>
      <c r="K141" s="2">
        <v>3</v>
      </c>
      <c r="L141" s="2" t="s">
        <v>12</v>
      </c>
      <c r="M141" s="2">
        <v>3</v>
      </c>
      <c r="N141" s="2">
        <v>1</v>
      </c>
      <c r="O141" s="2">
        <v>0</v>
      </c>
      <c r="P141" s="2">
        <v>4.3</v>
      </c>
      <c r="V141" s="19"/>
      <c r="W141" s="19"/>
      <c r="X141" s="1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633E6-A683-AC4B-9D55-9F3C8B84F967}">
  <dimension ref="A2:K62"/>
  <sheetViews>
    <sheetView topLeftCell="A11" workbookViewId="0">
      <selection activeCell="I21" sqref="I21"/>
    </sheetView>
  </sheetViews>
  <sheetFormatPr baseColWidth="10" defaultRowHeight="16" x14ac:dyDescent="0.2"/>
  <sheetData>
    <row r="2" spans="1:11" x14ac:dyDescent="0.2">
      <c r="A2" s="20" t="s">
        <v>162</v>
      </c>
      <c r="B2" s="20"/>
      <c r="C2" s="20"/>
      <c r="D2" s="20"/>
      <c r="E2" s="20"/>
      <c r="F2" s="20"/>
      <c r="G2" s="20"/>
      <c r="H2" s="20"/>
      <c r="I2" s="20"/>
      <c r="J2" s="20"/>
    </row>
    <row r="3" spans="1:11" x14ac:dyDescent="0.2">
      <c r="A3" s="20" t="s">
        <v>47</v>
      </c>
      <c r="B3" s="20" t="s">
        <v>18</v>
      </c>
      <c r="C3" s="20" t="s">
        <v>19</v>
      </c>
      <c r="D3" s="20" t="s">
        <v>20</v>
      </c>
      <c r="E3" s="20" t="s">
        <v>163</v>
      </c>
      <c r="F3" s="20" t="s">
        <v>165</v>
      </c>
      <c r="G3" s="20" t="s">
        <v>164</v>
      </c>
      <c r="H3" s="20" t="s">
        <v>59</v>
      </c>
      <c r="I3" s="20" t="s">
        <v>60</v>
      </c>
      <c r="J3" s="20" t="s">
        <v>176</v>
      </c>
      <c r="K3" t="s">
        <v>177</v>
      </c>
    </row>
    <row r="4" spans="1:11" x14ac:dyDescent="0.2">
      <c r="A4" s="21" t="s">
        <v>10</v>
      </c>
      <c r="B4" s="20">
        <v>15</v>
      </c>
      <c r="C4" s="20">
        <v>46</v>
      </c>
      <c r="D4" s="20">
        <v>21</v>
      </c>
      <c r="E4" s="20">
        <v>2.2999999999999998</v>
      </c>
      <c r="F4" s="20">
        <v>4.3</v>
      </c>
      <c r="G4" s="20">
        <v>4.3</v>
      </c>
      <c r="H4" s="20">
        <f>AVERAGE(B4:G4)</f>
        <v>15.483333333333333</v>
      </c>
      <c r="I4" s="20">
        <f>_xlfn.STDEV.P(B4:G4)</f>
        <v>15.197962217203841</v>
      </c>
      <c r="J4" s="20">
        <f>_xlfn.CONFIDENCE.T(0.05,I4,6)</f>
        <v>15.94928320452631</v>
      </c>
      <c r="K4">
        <f>I4/SQRT(6)</f>
        <v>6.2045420937078495</v>
      </c>
    </row>
    <row r="5" spans="1:11" x14ac:dyDescent="0.2">
      <c r="A5" s="21" t="s">
        <v>11</v>
      </c>
      <c r="B5" s="20">
        <v>4.3</v>
      </c>
      <c r="C5" s="20">
        <v>4.3</v>
      </c>
      <c r="D5" s="20">
        <v>4.3</v>
      </c>
      <c r="E5" s="20">
        <v>2.2999999999999998</v>
      </c>
      <c r="F5" s="20">
        <v>6.4</v>
      </c>
      <c r="G5" s="20">
        <v>9.3000000000000007</v>
      </c>
      <c r="H5" s="20">
        <f t="shared" ref="H5:H6" si="0">AVERAGE(B5:G5)</f>
        <v>5.15</v>
      </c>
      <c r="I5" s="20">
        <f t="shared" ref="I5:I6" si="1">_xlfn.STDEV.P(B5:G5)</f>
        <v>2.2013253583542185</v>
      </c>
      <c r="J5" s="20">
        <f t="shared" ref="J5:J6" si="2">_xlfn.CONFIDENCE.T(0.05,I5,6)</f>
        <v>2.3101492860637167</v>
      </c>
      <c r="K5">
        <f t="shared" ref="K5:K6" si="3">I5/SQRT(6)</f>
        <v>0.89868731430286042</v>
      </c>
    </row>
    <row r="6" spans="1:11" x14ac:dyDescent="0.2">
      <c r="A6" s="21" t="s">
        <v>12</v>
      </c>
      <c r="B6" s="20">
        <v>9.3000000000000007</v>
      </c>
      <c r="C6" s="20">
        <v>46</v>
      </c>
      <c r="D6" s="20">
        <v>4.3</v>
      </c>
      <c r="E6" s="20">
        <v>4.3</v>
      </c>
      <c r="F6" s="20">
        <v>9.3000000000000007</v>
      </c>
      <c r="G6" s="20">
        <v>4.3</v>
      </c>
      <c r="H6" s="20">
        <f t="shared" si="0"/>
        <v>12.916666666666664</v>
      </c>
      <c r="I6" s="20">
        <f t="shared" si="1"/>
        <v>14.963334818445009</v>
      </c>
      <c r="J6" s="20">
        <f t="shared" si="2"/>
        <v>15.703056850172706</v>
      </c>
      <c r="K6">
        <f t="shared" si="3"/>
        <v>6.108755859268574</v>
      </c>
    </row>
    <row r="9" spans="1:11" x14ac:dyDescent="0.2">
      <c r="A9" s="20" t="s">
        <v>166</v>
      </c>
      <c r="B9" s="20"/>
      <c r="C9" s="20"/>
      <c r="D9" s="20"/>
      <c r="E9" s="20"/>
      <c r="F9" s="20"/>
      <c r="G9" s="20"/>
      <c r="H9" s="20"/>
      <c r="I9" s="20"/>
      <c r="J9" s="20"/>
    </row>
    <row r="10" spans="1:11" x14ac:dyDescent="0.2">
      <c r="A10" s="20" t="s">
        <v>47</v>
      </c>
      <c r="B10" s="20" t="s">
        <v>18</v>
      </c>
      <c r="C10" s="20" t="s">
        <v>19</v>
      </c>
      <c r="D10" s="20" t="s">
        <v>20</v>
      </c>
      <c r="E10" s="20" t="s">
        <v>163</v>
      </c>
      <c r="F10" s="20" t="s">
        <v>165</v>
      </c>
      <c r="G10" s="20" t="s">
        <v>164</v>
      </c>
      <c r="H10" s="20" t="s">
        <v>59</v>
      </c>
      <c r="I10" s="20" t="s">
        <v>60</v>
      </c>
      <c r="J10" s="20" t="s">
        <v>176</v>
      </c>
      <c r="K10" t="s">
        <v>177</v>
      </c>
    </row>
    <row r="11" spans="1:11" x14ac:dyDescent="0.2">
      <c r="A11" s="21" t="s">
        <v>10</v>
      </c>
      <c r="B11" s="20">
        <v>9.3000000000000007</v>
      </c>
      <c r="C11" s="20">
        <v>9.3000000000000007</v>
      </c>
      <c r="D11" s="20">
        <v>9.3000000000000007</v>
      </c>
      <c r="E11" s="20">
        <v>9.3000000000000007</v>
      </c>
      <c r="F11" s="20">
        <v>24</v>
      </c>
      <c r="G11" s="20">
        <v>4.3</v>
      </c>
      <c r="H11" s="20">
        <f>AVERAGE(B11:G11)</f>
        <v>10.916666666666666</v>
      </c>
      <c r="I11" s="20">
        <f>_xlfn.STDEV.P(B11:G11)</f>
        <v>6.1292785509842487</v>
      </c>
      <c r="J11" s="20">
        <f>_xlfn.CONFIDENCE.T(0.05,I11,6)</f>
        <v>6.4322833582528878</v>
      </c>
      <c r="K11">
        <f>I11/SQRT(6)</f>
        <v>2.502267490216143</v>
      </c>
    </row>
    <row r="12" spans="1:11" x14ac:dyDescent="0.2">
      <c r="A12" s="21" t="s">
        <v>11</v>
      </c>
      <c r="B12" s="20">
        <v>24</v>
      </c>
      <c r="C12" s="20">
        <v>24</v>
      </c>
      <c r="D12" s="20">
        <v>24</v>
      </c>
      <c r="E12" s="20">
        <v>43</v>
      </c>
      <c r="F12" s="20">
        <v>110</v>
      </c>
      <c r="G12" s="20">
        <v>4.3</v>
      </c>
      <c r="H12" s="20">
        <f t="shared" ref="H12:H13" si="4">AVERAGE(B12:G12)</f>
        <v>38.216666666666669</v>
      </c>
      <c r="I12" s="20">
        <f t="shared" ref="I12:I13" si="5">_xlfn.STDEV.P(B12:G12)</f>
        <v>33.991195755502467</v>
      </c>
      <c r="J12" s="20">
        <f>_xlfn.CONFIDENCE.T(0.05,I12,6)</f>
        <v>35.671572268505408</v>
      </c>
      <c r="K12">
        <f t="shared" ref="K12:K13" si="6">I12/SQRT(6)</f>
        <v>13.8768475580064</v>
      </c>
    </row>
    <row r="13" spans="1:11" x14ac:dyDescent="0.2">
      <c r="A13" s="21" t="s">
        <v>12</v>
      </c>
      <c r="B13" s="20">
        <v>9.3000000000000007</v>
      </c>
      <c r="C13" s="20">
        <v>24</v>
      </c>
      <c r="D13" s="20">
        <v>46</v>
      </c>
      <c r="E13" s="20">
        <v>4.3</v>
      </c>
      <c r="F13" s="20">
        <v>24</v>
      </c>
      <c r="G13" s="20">
        <v>9.3000000000000007</v>
      </c>
      <c r="H13" s="20">
        <f t="shared" si="4"/>
        <v>19.483333333333331</v>
      </c>
      <c r="I13" s="20">
        <f t="shared" si="5"/>
        <v>14.034887087381767</v>
      </c>
      <c r="J13" s="20">
        <f t="shared" ref="J13" si="7">_xlfn.CONFIDENCE.T(0.05,I13,6)</f>
        <v>14.728710711414376</v>
      </c>
      <c r="K13">
        <f t="shared" si="6"/>
        <v>5.7297186602769523</v>
      </c>
    </row>
    <row r="16" spans="1:11" x14ac:dyDescent="0.2">
      <c r="A16" s="20" t="s">
        <v>167</v>
      </c>
      <c r="B16" s="20"/>
      <c r="C16" s="20"/>
      <c r="D16" s="20"/>
      <c r="E16" s="20"/>
      <c r="F16" s="20"/>
      <c r="G16" s="20"/>
      <c r="H16" s="20"/>
      <c r="I16" s="20"/>
      <c r="J16" s="20"/>
    </row>
    <row r="17" spans="1:11" x14ac:dyDescent="0.2">
      <c r="A17" s="20" t="s">
        <v>169</v>
      </c>
      <c r="B17" s="20" t="s">
        <v>18</v>
      </c>
      <c r="C17" s="20" t="s">
        <v>19</v>
      </c>
      <c r="D17" s="20" t="s">
        <v>20</v>
      </c>
      <c r="E17" s="20" t="s">
        <v>163</v>
      </c>
      <c r="F17" s="20" t="s">
        <v>165</v>
      </c>
      <c r="G17" s="20" t="s">
        <v>164</v>
      </c>
      <c r="H17" s="20" t="s">
        <v>59</v>
      </c>
      <c r="I17" s="20" t="s">
        <v>60</v>
      </c>
      <c r="J17" s="20" t="s">
        <v>176</v>
      </c>
      <c r="K17" t="s">
        <v>177</v>
      </c>
    </row>
    <row r="18" spans="1:11" x14ac:dyDescent="0.2">
      <c r="A18" s="21" t="s">
        <v>130</v>
      </c>
      <c r="B18" s="20">
        <v>46</v>
      </c>
      <c r="C18" s="20">
        <v>4.3</v>
      </c>
      <c r="D18" s="20">
        <v>15</v>
      </c>
      <c r="E18" s="20">
        <v>2.2999999999999998</v>
      </c>
      <c r="F18" s="20">
        <v>4.3</v>
      </c>
      <c r="G18" s="20">
        <v>4.3</v>
      </c>
      <c r="H18" s="20">
        <f>AVERAGE(B18:G18)</f>
        <v>12.699999999999998</v>
      </c>
      <c r="I18" s="20">
        <f>_xlfn.STDEV.P(B18:G18)</f>
        <v>15.459732641068966</v>
      </c>
      <c r="J18" s="20">
        <f>_xlfn.CONFIDENCE.T(0.05,I18,6)</f>
        <v>16.223994416801052</v>
      </c>
      <c r="K18">
        <f>I18/SQRT(6)</f>
        <v>6.3114094217447878</v>
      </c>
    </row>
    <row r="19" spans="1:11" x14ac:dyDescent="0.2">
      <c r="A19" s="21" t="s">
        <v>131</v>
      </c>
      <c r="B19" s="20">
        <v>46</v>
      </c>
      <c r="C19" s="20">
        <v>46</v>
      </c>
      <c r="D19" s="20">
        <v>46</v>
      </c>
      <c r="E19" s="20">
        <v>4.3</v>
      </c>
      <c r="F19" s="20">
        <v>4.3</v>
      </c>
      <c r="G19" s="20">
        <v>2.2999999999999998</v>
      </c>
      <c r="H19" s="20">
        <f t="shared" ref="H19:H20" si="8">AVERAGE(B19:G19)</f>
        <v>24.816666666666674</v>
      </c>
      <c r="I19" s="20">
        <f t="shared" ref="I19" si="9">_xlfn.STDEV.P(B19:G19)</f>
        <v>21.193821164564806</v>
      </c>
      <c r="J19" s="20">
        <f t="shared" ref="J19:J20" si="10">_xlfn.CONFIDENCE.T(0.05,I19,6)</f>
        <v>22.24155127567613</v>
      </c>
      <c r="K19">
        <f t="shared" ref="K19:K20" si="11">I19/SQRT(6)</f>
        <v>8.6523412588304218</v>
      </c>
    </row>
    <row r="20" spans="1:11" x14ac:dyDescent="0.2">
      <c r="A20" s="21" t="s">
        <v>132</v>
      </c>
      <c r="B20" s="20">
        <f>B18/2</f>
        <v>23</v>
      </c>
      <c r="C20" s="20">
        <f t="shared" ref="C20:G20" si="12">C18/2</f>
        <v>2.15</v>
      </c>
      <c r="D20" s="20">
        <f t="shared" si="12"/>
        <v>7.5</v>
      </c>
      <c r="E20" s="20">
        <f t="shared" si="12"/>
        <v>1.1499999999999999</v>
      </c>
      <c r="F20" s="20">
        <f t="shared" si="12"/>
        <v>2.15</v>
      </c>
      <c r="G20" s="20">
        <f t="shared" si="12"/>
        <v>2.15</v>
      </c>
      <c r="H20" s="20">
        <f t="shared" si="8"/>
        <v>6.3499999999999988</v>
      </c>
      <c r="I20" s="20">
        <f>_xlfn.STDEV.P(B20:G20)</f>
        <v>7.7298663205344829</v>
      </c>
      <c r="J20" s="20">
        <f t="shared" si="10"/>
        <v>8.1119972084005258</v>
      </c>
      <c r="K20">
        <f t="shared" si="11"/>
        <v>3.1557047108723939</v>
      </c>
    </row>
    <row r="23" spans="1:11" x14ac:dyDescent="0.2">
      <c r="A23" s="20" t="s">
        <v>168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1" x14ac:dyDescent="0.2">
      <c r="A24" s="20" t="s">
        <v>47</v>
      </c>
      <c r="B24" s="20" t="s">
        <v>18</v>
      </c>
      <c r="C24" s="20" t="s">
        <v>19</v>
      </c>
      <c r="D24" s="20" t="s">
        <v>20</v>
      </c>
      <c r="E24" s="20" t="s">
        <v>163</v>
      </c>
      <c r="F24" s="20" t="s">
        <v>165</v>
      </c>
      <c r="G24" s="20" t="s">
        <v>164</v>
      </c>
      <c r="H24" s="20" t="s">
        <v>59</v>
      </c>
      <c r="I24" s="20" t="s">
        <v>60</v>
      </c>
      <c r="J24" s="20" t="s">
        <v>176</v>
      </c>
      <c r="K24" t="s">
        <v>177</v>
      </c>
    </row>
    <row r="25" spans="1:11" x14ac:dyDescent="0.2">
      <c r="A25" s="21" t="s">
        <v>10</v>
      </c>
      <c r="B25" s="20">
        <v>110</v>
      </c>
      <c r="C25" s="20">
        <v>46</v>
      </c>
      <c r="D25" s="20">
        <v>110</v>
      </c>
      <c r="E25" s="20">
        <v>2.2999999999999998</v>
      </c>
      <c r="F25" s="20">
        <v>9.3000000000000007</v>
      </c>
      <c r="G25" s="20">
        <v>4.3</v>
      </c>
      <c r="H25" s="20">
        <f>AVERAGE(B25:G25)</f>
        <v>46.983333333333341</v>
      </c>
      <c r="I25" s="20">
        <f>_xlfn.STDEV.P(B25:G25)</f>
        <v>46.871576912050038</v>
      </c>
      <c r="J25" s="20">
        <f>_xlfn.CONFIDENCE.T(0.05,I25,6)</f>
        <v>49.188703309631087</v>
      </c>
      <c r="K25">
        <f>I25/SQRT(6)</f>
        <v>19.1352411456899</v>
      </c>
    </row>
    <row r="26" spans="1:11" x14ac:dyDescent="0.2">
      <c r="A26" s="21" t="s">
        <v>11</v>
      </c>
      <c r="B26" s="20">
        <v>4.3</v>
      </c>
      <c r="C26" s="20">
        <v>110</v>
      </c>
      <c r="D26" s="20">
        <v>7.5</v>
      </c>
      <c r="E26" s="20">
        <v>4.3</v>
      </c>
      <c r="F26" s="20">
        <v>2.2999999999999998</v>
      </c>
      <c r="G26" s="20">
        <v>2.2999999999999998</v>
      </c>
      <c r="H26" s="20">
        <f t="shared" ref="H26:H28" si="13">AVERAGE(B26:G26)</f>
        <v>21.783333333333335</v>
      </c>
      <c r="I26" s="20">
        <f t="shared" ref="I26:I27" si="14">_xlfn.STDEV.P(B26:G26)</f>
        <v>39.489931909566806</v>
      </c>
      <c r="J26" s="20">
        <f t="shared" ref="J26:J28" si="15">_xlfn.CONFIDENCE.T(0.05,I26,6)</f>
        <v>41.442141962965103</v>
      </c>
      <c r="K26">
        <f t="shared" ref="K26:K28" si="16">I26/SQRT(6)</f>
        <v>16.121697192615002</v>
      </c>
    </row>
    <row r="27" spans="1:11" x14ac:dyDescent="0.2">
      <c r="A27" s="21" t="s">
        <v>12</v>
      </c>
      <c r="B27" s="20">
        <v>15</v>
      </c>
      <c r="C27" s="20">
        <v>7.5</v>
      </c>
      <c r="D27" s="20">
        <v>3.8</v>
      </c>
      <c r="E27" s="20">
        <v>2.2999999999999998</v>
      </c>
      <c r="F27" s="20">
        <v>4.3</v>
      </c>
      <c r="G27" s="20">
        <v>7.5</v>
      </c>
      <c r="H27" s="20">
        <f t="shared" si="13"/>
        <v>6.7333333333333334</v>
      </c>
      <c r="I27" s="20">
        <f t="shared" si="14"/>
        <v>4.1571892213636641</v>
      </c>
      <c r="J27" s="20">
        <f t="shared" si="15"/>
        <v>4.3627025306904672</v>
      </c>
      <c r="K27">
        <f t="shared" si="16"/>
        <v>1.6971653927565138</v>
      </c>
    </row>
    <row r="28" spans="1:11" x14ac:dyDescent="0.2">
      <c r="A28" s="21" t="s">
        <v>132</v>
      </c>
      <c r="B28" s="20">
        <f>B18/2</f>
        <v>23</v>
      </c>
      <c r="C28" s="20">
        <f t="shared" ref="C28:G28" si="17">C18/2</f>
        <v>2.15</v>
      </c>
      <c r="D28" s="20">
        <f t="shared" si="17"/>
        <v>7.5</v>
      </c>
      <c r="E28" s="20">
        <f t="shared" si="17"/>
        <v>1.1499999999999999</v>
      </c>
      <c r="F28" s="20">
        <f t="shared" si="17"/>
        <v>2.15</v>
      </c>
      <c r="G28" s="20">
        <f t="shared" si="17"/>
        <v>2.15</v>
      </c>
      <c r="H28" s="20">
        <f t="shared" si="13"/>
        <v>6.3499999999999988</v>
      </c>
      <c r="I28" s="20">
        <f>STDEV(B28:G28)</f>
        <v>8.4676443005123918</v>
      </c>
      <c r="J28" s="20">
        <f t="shared" si="15"/>
        <v>8.8862477149198078</v>
      </c>
      <c r="K28">
        <f t="shared" si="16"/>
        <v>3.4569013099402572</v>
      </c>
    </row>
    <row r="31" spans="1:11" x14ac:dyDescent="0.2">
      <c r="A31" s="20" t="s">
        <v>167</v>
      </c>
      <c r="B31" s="20"/>
      <c r="C31" s="20"/>
      <c r="D31" s="20"/>
      <c r="E31" s="20"/>
      <c r="F31" s="20"/>
      <c r="G31" s="20"/>
      <c r="H31" s="20"/>
      <c r="I31" s="20"/>
      <c r="J31" s="20"/>
    </row>
    <row r="32" spans="1:11" x14ac:dyDescent="0.2">
      <c r="A32" s="20" t="s">
        <v>169</v>
      </c>
      <c r="B32" s="20" t="s">
        <v>18</v>
      </c>
      <c r="C32" s="20" t="s">
        <v>19</v>
      </c>
      <c r="D32" s="20" t="s">
        <v>20</v>
      </c>
      <c r="E32" s="20" t="s">
        <v>163</v>
      </c>
      <c r="F32" s="20" t="s">
        <v>165</v>
      </c>
      <c r="G32" s="20" t="s">
        <v>164</v>
      </c>
      <c r="H32" s="20" t="s">
        <v>59</v>
      </c>
      <c r="I32" s="20" t="s">
        <v>60</v>
      </c>
      <c r="J32" s="20" t="s">
        <v>176</v>
      </c>
      <c r="K32" t="s">
        <v>177</v>
      </c>
    </row>
    <row r="33" spans="1:11" x14ac:dyDescent="0.2">
      <c r="A33" s="21" t="s">
        <v>130</v>
      </c>
      <c r="B33" s="20">
        <v>0.15</v>
      </c>
      <c r="C33" s="20">
        <v>46</v>
      </c>
      <c r="D33" s="20">
        <v>110</v>
      </c>
      <c r="E33" s="20">
        <v>2.2999999999999998</v>
      </c>
      <c r="F33" s="20">
        <v>4.3</v>
      </c>
      <c r="G33" s="20">
        <v>4.3</v>
      </c>
      <c r="H33" s="20">
        <f>AVERAGE(B33:G33)</f>
        <v>27.841666666666672</v>
      </c>
      <c r="I33" s="20">
        <f>_xlfn.STDEV.P(B33:G33)</f>
        <v>40.015293083464421</v>
      </c>
      <c r="J33" s="20">
        <f>_xlfn.CONFIDENCE.T(0.05,I33,6)</f>
        <v>41.993474702670852</v>
      </c>
      <c r="K33">
        <f>I33/SQRT(6)</f>
        <v>16.336174993734794</v>
      </c>
    </row>
    <row r="34" spans="1:11" x14ac:dyDescent="0.2">
      <c r="A34" s="21" t="s">
        <v>53</v>
      </c>
      <c r="B34" s="20">
        <v>46</v>
      </c>
      <c r="C34" s="20">
        <v>46</v>
      </c>
      <c r="D34" s="20">
        <v>24</v>
      </c>
      <c r="E34" s="20">
        <v>9.3000000000000007</v>
      </c>
      <c r="F34" s="20">
        <v>2.2999999999999998</v>
      </c>
      <c r="G34" s="20">
        <v>2.2999999999999998</v>
      </c>
      <c r="H34" s="20">
        <f t="shared" ref="H34:H35" si="18">AVERAGE(B34:G34)</f>
        <v>21.650000000000002</v>
      </c>
      <c r="I34" s="20">
        <f t="shared" ref="I34:I35" si="19">_xlfn.STDEV.P(B34:G34)</f>
        <v>18.675898014999614</v>
      </c>
      <c r="J34" s="20">
        <f t="shared" ref="J34:J35" si="20">_xlfn.CONFIDENCE.T(0.05,I34,6)</f>
        <v>19.599152984003268</v>
      </c>
      <c r="K34">
        <f t="shared" ref="K34:K35" si="21">I34/SQRT(6)</f>
        <v>7.6244034375010461</v>
      </c>
    </row>
    <row r="35" spans="1:11" x14ac:dyDescent="0.2">
      <c r="A35" s="21" t="s">
        <v>132</v>
      </c>
      <c r="B35" s="20">
        <f>B33/2</f>
        <v>7.4999999999999997E-2</v>
      </c>
      <c r="C35" s="20">
        <f t="shared" ref="C35:G35" si="22">C33/2</f>
        <v>23</v>
      </c>
      <c r="D35" s="20">
        <f t="shared" si="22"/>
        <v>55</v>
      </c>
      <c r="E35" s="20">
        <f t="shared" si="22"/>
        <v>1.1499999999999999</v>
      </c>
      <c r="F35" s="20">
        <f t="shared" si="22"/>
        <v>2.15</v>
      </c>
      <c r="G35" s="20">
        <f t="shared" si="22"/>
        <v>2.15</v>
      </c>
      <c r="H35" s="20">
        <f t="shared" si="18"/>
        <v>13.920833333333336</v>
      </c>
      <c r="I35" s="20">
        <f t="shared" si="19"/>
        <v>20.00764654173221</v>
      </c>
      <c r="J35" s="20">
        <f t="shared" si="20"/>
        <v>20.996737351335426</v>
      </c>
      <c r="K35">
        <f t="shared" si="21"/>
        <v>8.1680874968673969</v>
      </c>
    </row>
    <row r="38" spans="1:11" x14ac:dyDescent="0.2">
      <c r="A38" s="20" t="s">
        <v>168</v>
      </c>
      <c r="B38" s="20"/>
      <c r="C38" s="20"/>
      <c r="D38" s="20"/>
      <c r="E38" s="20"/>
      <c r="F38" s="20"/>
      <c r="G38" s="20"/>
      <c r="H38" s="20"/>
      <c r="I38" s="20"/>
      <c r="J38" s="20"/>
    </row>
    <row r="39" spans="1:11" x14ac:dyDescent="0.2">
      <c r="A39" s="20" t="s">
        <v>47</v>
      </c>
      <c r="B39" s="20" t="s">
        <v>18</v>
      </c>
      <c r="C39" s="20" t="s">
        <v>19</v>
      </c>
      <c r="D39" s="20" t="s">
        <v>20</v>
      </c>
      <c r="E39" s="20" t="s">
        <v>163</v>
      </c>
      <c r="F39" s="20" t="s">
        <v>165</v>
      </c>
      <c r="G39" s="20" t="s">
        <v>164</v>
      </c>
      <c r="H39" s="20" t="s">
        <v>59</v>
      </c>
      <c r="I39" s="20" t="s">
        <v>60</v>
      </c>
      <c r="J39" s="20" t="s">
        <v>176</v>
      </c>
      <c r="K39" t="s">
        <v>177</v>
      </c>
    </row>
    <row r="40" spans="1:11" x14ac:dyDescent="0.2">
      <c r="A40" s="21" t="s">
        <v>10</v>
      </c>
      <c r="B40" s="20">
        <v>24</v>
      </c>
      <c r="C40" s="20">
        <v>24</v>
      </c>
      <c r="D40" s="20">
        <v>110</v>
      </c>
      <c r="E40" s="20">
        <v>9.3000000000000007</v>
      </c>
      <c r="F40" s="20">
        <v>2.1</v>
      </c>
      <c r="G40" s="20">
        <v>0.92</v>
      </c>
      <c r="H40" s="20">
        <f>AVERAGE(B40:G40)</f>
        <v>28.386666666666667</v>
      </c>
      <c r="I40" s="20">
        <f>_xlfn.STDEV.P(B40:G40)</f>
        <v>37.658397322362099</v>
      </c>
      <c r="J40" s="20">
        <f>_xlfn.CONFIDENCE.T(0.05,I40,6)</f>
        <v>39.520064291450304</v>
      </c>
      <c r="K40">
        <f>I40/SQRT(6)</f>
        <v>15.373976328463245</v>
      </c>
    </row>
    <row r="41" spans="1:11" x14ac:dyDescent="0.2">
      <c r="A41" s="21" t="s">
        <v>11</v>
      </c>
      <c r="B41" s="20">
        <v>4.3</v>
      </c>
      <c r="C41" s="20">
        <v>24</v>
      </c>
      <c r="D41" s="20">
        <v>15</v>
      </c>
      <c r="E41" s="20">
        <v>0.92</v>
      </c>
      <c r="F41" s="20">
        <v>0.92</v>
      </c>
      <c r="G41" s="20">
        <v>2.2999999999999998</v>
      </c>
      <c r="H41" s="20">
        <f t="shared" ref="H41:H43" si="23">AVERAGE(B41:G41)</f>
        <v>7.9066666666666663</v>
      </c>
      <c r="I41" s="20">
        <f t="shared" ref="I41:I43" si="24">_xlfn.STDEV.P(B41:G41)</f>
        <v>8.6735280531562768</v>
      </c>
      <c r="J41" s="20">
        <f t="shared" ref="J41:J43" si="25">_xlfn.CONFIDENCE.T(0.05,I41,6)</f>
        <v>9.1023094626198304</v>
      </c>
      <c r="K41">
        <f t="shared" ref="K41:K43" si="26">I41/SQRT(6)</f>
        <v>3.5409529999914082</v>
      </c>
    </row>
    <row r="42" spans="1:11" x14ac:dyDescent="0.2">
      <c r="A42" s="21" t="s">
        <v>12</v>
      </c>
      <c r="B42" s="20">
        <v>4.3</v>
      </c>
      <c r="C42" s="20">
        <v>46</v>
      </c>
      <c r="D42" s="20">
        <v>24</v>
      </c>
      <c r="E42" s="20">
        <v>2.2999999999999998</v>
      </c>
      <c r="F42" s="20">
        <v>2.2999999999999998</v>
      </c>
      <c r="G42" s="20">
        <v>0.92</v>
      </c>
      <c r="H42" s="20">
        <f t="shared" si="23"/>
        <v>13.303333333333333</v>
      </c>
      <c r="I42" s="20">
        <f t="shared" si="24"/>
        <v>16.633522043017692</v>
      </c>
      <c r="J42" s="20">
        <f t="shared" si="25"/>
        <v>17.455810848938235</v>
      </c>
      <c r="K42">
        <f t="shared" si="26"/>
        <v>6.790606938454955</v>
      </c>
    </row>
    <row r="43" spans="1:11" x14ac:dyDescent="0.2">
      <c r="A43" s="21" t="s">
        <v>132</v>
      </c>
      <c r="B43" s="20">
        <f>B33/2</f>
        <v>7.4999999999999997E-2</v>
      </c>
      <c r="C43" s="20">
        <f t="shared" ref="C43:G43" si="27">C33/2</f>
        <v>23</v>
      </c>
      <c r="D43" s="20">
        <f t="shared" si="27"/>
        <v>55</v>
      </c>
      <c r="E43" s="20">
        <f t="shared" si="27"/>
        <v>1.1499999999999999</v>
      </c>
      <c r="F43" s="20">
        <f t="shared" si="27"/>
        <v>2.15</v>
      </c>
      <c r="G43" s="20">
        <f t="shared" si="27"/>
        <v>2.15</v>
      </c>
      <c r="H43" s="20">
        <f t="shared" si="23"/>
        <v>13.920833333333336</v>
      </c>
      <c r="I43" s="20">
        <f t="shared" si="24"/>
        <v>20.00764654173221</v>
      </c>
      <c r="J43" s="20">
        <f t="shared" si="25"/>
        <v>20.996737351335426</v>
      </c>
      <c r="K43">
        <f t="shared" si="26"/>
        <v>8.1680874968673969</v>
      </c>
    </row>
    <row r="44" spans="1:11" x14ac:dyDescent="0.2">
      <c r="A44" s="9"/>
    </row>
    <row r="46" spans="1:11" x14ac:dyDescent="0.2">
      <c r="A46" s="20" t="s">
        <v>89</v>
      </c>
      <c r="B46" s="20"/>
      <c r="C46" s="20"/>
      <c r="D46" s="20"/>
      <c r="E46" s="20"/>
      <c r="F46" s="20"/>
      <c r="G46" s="20"/>
      <c r="H46" s="20"/>
      <c r="I46" s="20"/>
      <c r="J46" s="20"/>
    </row>
    <row r="47" spans="1:11" x14ac:dyDescent="0.2">
      <c r="A47" s="20" t="s">
        <v>47</v>
      </c>
      <c r="B47" s="20" t="s">
        <v>18</v>
      </c>
      <c r="C47" s="20" t="s">
        <v>19</v>
      </c>
      <c r="D47" s="20" t="s">
        <v>20</v>
      </c>
      <c r="E47" s="20" t="s">
        <v>163</v>
      </c>
      <c r="F47" s="20" t="s">
        <v>165</v>
      </c>
      <c r="G47" s="20" t="s">
        <v>164</v>
      </c>
      <c r="H47" s="20" t="s">
        <v>59</v>
      </c>
      <c r="I47" s="20" t="s">
        <v>60</v>
      </c>
      <c r="J47" s="20" t="s">
        <v>176</v>
      </c>
      <c r="K47" t="s">
        <v>177</v>
      </c>
    </row>
    <row r="48" spans="1:11" x14ac:dyDescent="0.2">
      <c r="A48" s="21" t="s">
        <v>10</v>
      </c>
      <c r="B48" s="20">
        <v>2.2999999999999998</v>
      </c>
      <c r="C48" s="20">
        <v>4.3</v>
      </c>
      <c r="D48" s="20">
        <v>7.5</v>
      </c>
      <c r="E48" s="20">
        <v>2.2999999999999998</v>
      </c>
      <c r="F48" s="20">
        <v>4.3</v>
      </c>
      <c r="G48" s="20">
        <v>4.3</v>
      </c>
      <c r="H48" s="20">
        <f>AVERAGE(B48:G48)</f>
        <v>4.166666666666667</v>
      </c>
      <c r="I48" s="20">
        <f>_xlfn.STDEV.P(B48:G48)</f>
        <v>1.738453974720706</v>
      </c>
      <c r="J48" s="20">
        <f>_xlfn.CONFIDENCE.T(0.05,I48,6)</f>
        <v>1.8243955593907417</v>
      </c>
      <c r="K48">
        <f>I48/SQRT(6)</f>
        <v>0.70972086322983596</v>
      </c>
    </row>
    <row r="49" spans="1:11" x14ac:dyDescent="0.2">
      <c r="A49" s="21" t="s">
        <v>11</v>
      </c>
      <c r="B49" s="20">
        <v>15</v>
      </c>
      <c r="C49" s="20">
        <v>46</v>
      </c>
      <c r="D49" s="20">
        <v>7.5</v>
      </c>
      <c r="E49" s="20">
        <v>2.2999999999999998</v>
      </c>
      <c r="F49" s="20">
        <v>6.4</v>
      </c>
      <c r="G49" s="20">
        <v>9.3000000000000007</v>
      </c>
      <c r="H49" s="20">
        <f t="shared" ref="H49:H50" si="28">AVERAGE(B49:G49)</f>
        <v>14.416666666666666</v>
      </c>
      <c r="I49" s="20">
        <f t="shared" ref="I49:I50" si="29">_xlfn.STDEV.P(B49:G49)</f>
        <v>14.622746740001421</v>
      </c>
      <c r="J49" s="20">
        <f t="shared" ref="J49:J50" si="30">_xlfn.CONFIDENCE.T(0.05,I49,6)</f>
        <v>15.345631582130313</v>
      </c>
      <c r="K49">
        <f t="shared" ref="K49:K50" si="31">I49/SQRT(6)</f>
        <v>5.9697113584916064</v>
      </c>
    </row>
    <row r="50" spans="1:11" x14ac:dyDescent="0.2">
      <c r="A50" s="21" t="s">
        <v>12</v>
      </c>
      <c r="B50" s="20">
        <v>4.3</v>
      </c>
      <c r="C50" s="20">
        <v>2.2999999999999998</v>
      </c>
      <c r="D50" s="20">
        <v>7.5</v>
      </c>
      <c r="E50" s="20">
        <v>4.3</v>
      </c>
      <c r="F50" s="20">
        <v>9.3000000000000007</v>
      </c>
      <c r="G50" s="20">
        <v>4.3</v>
      </c>
      <c r="H50" s="20">
        <f t="shared" si="28"/>
        <v>5.333333333333333</v>
      </c>
      <c r="I50" s="20">
        <f t="shared" si="29"/>
        <v>2.3392781412697001</v>
      </c>
      <c r="J50" s="20">
        <f t="shared" si="30"/>
        <v>2.4549218530780572</v>
      </c>
      <c r="K50">
        <f t="shared" si="31"/>
        <v>0.95500630209283821</v>
      </c>
    </row>
    <row r="52" spans="1:11" x14ac:dyDescent="0.2">
      <c r="A52" s="20" t="s">
        <v>84</v>
      </c>
      <c r="B52" s="20"/>
      <c r="C52" s="20"/>
      <c r="D52" s="20"/>
      <c r="E52" s="20"/>
      <c r="F52" s="20"/>
      <c r="G52" s="20"/>
      <c r="H52" s="20"/>
      <c r="I52" s="20"/>
      <c r="J52" s="20"/>
    </row>
    <row r="53" spans="1:11" x14ac:dyDescent="0.2">
      <c r="A53" s="20" t="s">
        <v>47</v>
      </c>
      <c r="B53" s="20" t="s">
        <v>18</v>
      </c>
      <c r="C53" s="20" t="s">
        <v>19</v>
      </c>
      <c r="D53" s="20" t="s">
        <v>20</v>
      </c>
      <c r="E53" s="20" t="s">
        <v>163</v>
      </c>
      <c r="F53" s="20" t="s">
        <v>165</v>
      </c>
      <c r="G53" s="20" t="s">
        <v>164</v>
      </c>
      <c r="H53" s="20" t="s">
        <v>59</v>
      </c>
      <c r="I53" s="20" t="s">
        <v>60</v>
      </c>
      <c r="J53" s="20" t="s">
        <v>176</v>
      </c>
      <c r="K53" t="s">
        <v>177</v>
      </c>
    </row>
    <row r="54" spans="1:11" x14ac:dyDescent="0.2">
      <c r="A54" s="21" t="s">
        <v>10</v>
      </c>
      <c r="B54" s="20">
        <v>15</v>
      </c>
      <c r="C54" s="20">
        <v>2.2999999999999998</v>
      </c>
      <c r="D54" s="20">
        <v>9.3000000000000007</v>
      </c>
      <c r="E54" s="20">
        <v>7.5</v>
      </c>
      <c r="F54" s="20">
        <v>9.3000000000000007</v>
      </c>
      <c r="G54" s="20">
        <v>9.3000000000000007</v>
      </c>
      <c r="H54" s="20">
        <f>AVERAGE(B54:G54)</f>
        <v>8.7833333333333332</v>
      </c>
      <c r="I54" s="20">
        <f>_xlfn.STDEV.P(B54:G54)</f>
        <v>3.7221932005502092</v>
      </c>
      <c r="J54" s="20">
        <f>_xlfn.CONFIDENCE.T(0.05,I54,6)</f>
        <v>3.9062022032358916</v>
      </c>
      <c r="K54">
        <f>I54/SQRT(6)</f>
        <v>1.5195790109008378</v>
      </c>
    </row>
    <row r="55" spans="1:11" x14ac:dyDescent="0.2">
      <c r="A55" s="21" t="s">
        <v>11</v>
      </c>
      <c r="B55" s="20">
        <v>46</v>
      </c>
      <c r="C55" s="20">
        <v>4.3</v>
      </c>
      <c r="D55" s="20">
        <v>4.3</v>
      </c>
      <c r="E55" s="20">
        <v>9.3000000000000007</v>
      </c>
      <c r="F55" s="20">
        <v>4.3</v>
      </c>
      <c r="G55" s="20">
        <v>9.3000000000000007</v>
      </c>
      <c r="H55" s="20">
        <f t="shared" ref="H55:H56" si="32">AVERAGE(B55:G55)</f>
        <v>12.916666666666664</v>
      </c>
      <c r="I55" s="20">
        <f t="shared" ref="I55:I56" si="33">_xlfn.STDEV.P(B55:G55)</f>
        <v>14.963334818445009</v>
      </c>
      <c r="J55" s="20">
        <f t="shared" ref="J55:J56" si="34">_xlfn.CONFIDENCE.T(0.05,I55,6)</f>
        <v>15.703056850172706</v>
      </c>
      <c r="K55">
        <f t="shared" ref="K55:K56" si="35">I55/SQRT(6)</f>
        <v>6.108755859268574</v>
      </c>
    </row>
    <row r="56" spans="1:11" x14ac:dyDescent="0.2">
      <c r="A56" s="21" t="s">
        <v>12</v>
      </c>
      <c r="B56" s="20">
        <v>9.3000000000000007</v>
      </c>
      <c r="C56" s="20">
        <v>24</v>
      </c>
      <c r="D56" s="20">
        <v>4.3</v>
      </c>
      <c r="E56" s="20">
        <v>9.3000000000000007</v>
      </c>
      <c r="F56" s="20">
        <v>4.3</v>
      </c>
      <c r="G56" s="20">
        <v>9.3000000000000007</v>
      </c>
      <c r="H56" s="20">
        <f t="shared" si="32"/>
        <v>10.08333333333333</v>
      </c>
      <c r="I56" s="20">
        <f t="shared" si="33"/>
        <v>6.6132232853747119</v>
      </c>
      <c r="J56" s="20">
        <f t="shared" si="34"/>
        <v>6.9401522102622364</v>
      </c>
      <c r="K56">
        <f t="shared" si="35"/>
        <v>2.6998371007100381</v>
      </c>
    </row>
    <row r="58" spans="1:11" x14ac:dyDescent="0.2">
      <c r="A58" s="20" t="s">
        <v>85</v>
      </c>
      <c r="B58" s="20"/>
      <c r="C58" s="20"/>
      <c r="D58" s="20"/>
      <c r="E58" s="20"/>
      <c r="F58" s="20"/>
      <c r="G58" s="20"/>
      <c r="H58" s="20"/>
      <c r="I58" s="20"/>
      <c r="J58" s="20"/>
    </row>
    <row r="59" spans="1:11" x14ac:dyDescent="0.2">
      <c r="A59" s="20" t="s">
        <v>47</v>
      </c>
      <c r="B59" s="20" t="s">
        <v>18</v>
      </c>
      <c r="C59" s="20" t="s">
        <v>19</v>
      </c>
      <c r="D59" s="20" t="s">
        <v>20</v>
      </c>
      <c r="E59" s="20" t="s">
        <v>163</v>
      </c>
      <c r="F59" s="20" t="s">
        <v>165</v>
      </c>
      <c r="G59" s="20" t="s">
        <v>164</v>
      </c>
      <c r="H59" s="20" t="s">
        <v>59</v>
      </c>
      <c r="I59" s="20" t="s">
        <v>60</v>
      </c>
      <c r="J59" s="20" t="s">
        <v>176</v>
      </c>
      <c r="K59" t="s">
        <v>177</v>
      </c>
    </row>
    <row r="60" spans="1:11" x14ac:dyDescent="0.2">
      <c r="A60" s="21" t="s">
        <v>10</v>
      </c>
      <c r="B60" s="20">
        <v>15</v>
      </c>
      <c r="C60" s="20">
        <v>4.3</v>
      </c>
      <c r="D60" s="20">
        <v>4.3</v>
      </c>
      <c r="E60" s="20">
        <v>4.3</v>
      </c>
      <c r="F60" s="20">
        <v>24</v>
      </c>
      <c r="G60" s="20">
        <v>2.2999999999999998</v>
      </c>
      <c r="H60" s="20">
        <f>AVERAGE(B60:G60)</f>
        <v>9.0333333333333332</v>
      </c>
      <c r="I60" s="20">
        <f>_xlfn.STDEV.P(B60:G60)</f>
        <v>7.8756304862249307</v>
      </c>
      <c r="J60" s="20">
        <f>_xlfn.CONFIDENCE.T(0.05,I60,6)</f>
        <v>8.2649673188957848</v>
      </c>
      <c r="K60">
        <f>I60/SQRT(6)</f>
        <v>3.2152126823264107</v>
      </c>
    </row>
    <row r="61" spans="1:11" x14ac:dyDescent="0.2">
      <c r="A61" s="21" t="s">
        <v>11</v>
      </c>
      <c r="B61" s="20">
        <v>2.2999999999999998</v>
      </c>
      <c r="C61" s="20">
        <v>2.2999999999999998</v>
      </c>
      <c r="D61" s="20">
        <v>2.2999999999999998</v>
      </c>
      <c r="E61" s="20">
        <v>4.3</v>
      </c>
      <c r="F61" s="20">
        <v>4.3</v>
      </c>
      <c r="G61" s="20">
        <v>9.3000000000000007</v>
      </c>
      <c r="H61" s="20">
        <f t="shared" ref="H61:H62" si="36">AVERAGE(B61:G61)</f>
        <v>4.1333333333333337</v>
      </c>
      <c r="I61" s="20">
        <f t="shared" ref="I61:I62" si="37">_xlfn.STDEV.P(B61:G61)</f>
        <v>2.4776781245530834</v>
      </c>
      <c r="J61" s="20">
        <f t="shared" ref="J61:J62" si="38">_xlfn.CONFIDENCE.T(0.05,I61,6)</f>
        <v>2.6001637280966481</v>
      </c>
      <c r="K61">
        <f t="shared" ref="K61:K62" si="39">I61/SQRT(6)</f>
        <v>1.0115078586685067</v>
      </c>
    </row>
    <row r="62" spans="1:11" x14ac:dyDescent="0.2">
      <c r="A62" s="21" t="s">
        <v>12</v>
      </c>
      <c r="B62" s="20">
        <v>2.2999999999999998</v>
      </c>
      <c r="C62" s="20">
        <v>9.3000000000000007</v>
      </c>
      <c r="D62" s="20">
        <v>4.3</v>
      </c>
      <c r="E62" s="20">
        <v>2.2999999999999998</v>
      </c>
      <c r="F62" s="20">
        <v>4.3</v>
      </c>
      <c r="G62" s="20">
        <v>9.3000000000000007</v>
      </c>
      <c r="H62" s="20">
        <f t="shared" si="36"/>
        <v>5.3000000000000007</v>
      </c>
      <c r="I62" s="20">
        <f t="shared" si="37"/>
        <v>2.9439202887759488</v>
      </c>
      <c r="J62" s="20">
        <f t="shared" si="38"/>
        <v>3.0894548720543598</v>
      </c>
      <c r="K62">
        <f t="shared" si="39"/>
        <v>1.2018504251546631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155D7-1D3A-4546-9D5B-76FA728B44EE}">
  <dimension ref="A1:O28"/>
  <sheetViews>
    <sheetView workbookViewId="0">
      <selection activeCell="G27" sqref="G27"/>
    </sheetView>
  </sheetViews>
  <sheetFormatPr baseColWidth="10" defaultColWidth="8.83203125" defaultRowHeight="15" x14ac:dyDescent="0.2"/>
  <cols>
    <col min="1" max="1" width="9.83203125" style="22" bestFit="1" customWidth="1"/>
    <col min="2" max="6" width="8.83203125" style="22"/>
    <col min="7" max="7" width="11" style="22" bestFit="1" customWidth="1"/>
    <col min="8" max="11" width="8.83203125" style="22"/>
    <col min="12" max="12" width="16.33203125" style="22" customWidth="1"/>
    <col min="13" max="14" width="8.83203125" style="22"/>
    <col min="15" max="15" width="11" style="22" bestFit="1" customWidth="1"/>
    <col min="16" max="16384" width="8.83203125" style="22"/>
  </cols>
  <sheetData>
    <row r="1" spans="1:15" x14ac:dyDescent="0.2">
      <c r="A1" s="24">
        <v>44944</v>
      </c>
      <c r="C1" s="23" t="s">
        <v>199</v>
      </c>
    </row>
    <row r="2" spans="1:15" x14ac:dyDescent="0.2">
      <c r="A2" s="22" t="s">
        <v>195</v>
      </c>
    </row>
    <row r="3" spans="1:15" x14ac:dyDescent="0.2">
      <c r="B3" s="22" t="s">
        <v>194</v>
      </c>
      <c r="C3" s="22" t="s">
        <v>44</v>
      </c>
      <c r="G3" s="22" t="s">
        <v>193</v>
      </c>
      <c r="K3" s="22" t="s">
        <v>192</v>
      </c>
    </row>
    <row r="4" spans="1:15" x14ac:dyDescent="0.2">
      <c r="B4" s="22" t="s">
        <v>183</v>
      </c>
      <c r="C4" s="22">
        <v>0.1</v>
      </c>
      <c r="D4" s="22" t="s">
        <v>182</v>
      </c>
      <c r="E4" s="22" t="s">
        <v>181</v>
      </c>
      <c r="G4" s="22" t="s">
        <v>180</v>
      </c>
      <c r="H4" s="22" t="s">
        <v>191</v>
      </c>
      <c r="K4" s="22" t="s">
        <v>190</v>
      </c>
      <c r="L4" s="22" t="s">
        <v>189</v>
      </c>
      <c r="M4" s="22" t="s">
        <v>188</v>
      </c>
      <c r="N4" s="22" t="s">
        <v>187</v>
      </c>
      <c r="O4" s="22" t="s">
        <v>186</v>
      </c>
    </row>
    <row r="5" spans="1:15" x14ac:dyDescent="0.2">
      <c r="A5" s="22" t="s">
        <v>178</v>
      </c>
      <c r="B5" s="22">
        <v>1</v>
      </c>
      <c r="C5" s="22">
        <v>11</v>
      </c>
      <c r="D5" s="22">
        <v>0.02</v>
      </c>
      <c r="E5" s="22">
        <f>C5/(C4*D5)</f>
        <v>5500</v>
      </c>
      <c r="G5" s="22">
        <f>(E7/10)/14</f>
        <v>35.714285714285715</v>
      </c>
      <c r="H5" s="22">
        <f>LOG10(G5)</f>
        <v>1.5528419686577808</v>
      </c>
      <c r="K5" s="22">
        <v>1</v>
      </c>
      <c r="L5" s="22">
        <v>1</v>
      </c>
      <c r="M5" s="22">
        <v>21</v>
      </c>
      <c r="N5" s="22">
        <f>M5/L5</f>
        <v>21</v>
      </c>
      <c r="O5" s="22">
        <f>LOG10(N5)</f>
        <v>1.3222192947339193</v>
      </c>
    </row>
    <row r="6" spans="1:15" x14ac:dyDescent="0.2">
      <c r="B6" s="22">
        <v>2</v>
      </c>
      <c r="C6" s="22">
        <v>9</v>
      </c>
      <c r="D6" s="22">
        <v>0.02</v>
      </c>
      <c r="E6" s="22">
        <f>C6/(C4*D6)</f>
        <v>4500</v>
      </c>
      <c r="K6" s="22">
        <v>2</v>
      </c>
      <c r="L6" s="22">
        <v>1</v>
      </c>
      <c r="M6" s="22">
        <v>10</v>
      </c>
      <c r="N6" s="22">
        <f>M6/L6</f>
        <v>10</v>
      </c>
      <c r="O6" s="22">
        <f>LOG10(N6)</f>
        <v>1</v>
      </c>
    </row>
    <row r="7" spans="1:15" x14ac:dyDescent="0.2">
      <c r="B7" s="22" t="s">
        <v>68</v>
      </c>
      <c r="E7" s="22">
        <f>AVERAGE(E5:E6)</f>
        <v>5000</v>
      </c>
      <c r="K7" s="22">
        <v>3</v>
      </c>
      <c r="L7" s="22">
        <v>1</v>
      </c>
      <c r="M7" s="22">
        <v>13</v>
      </c>
      <c r="N7" s="22">
        <f>M7/L7</f>
        <v>13</v>
      </c>
      <c r="O7" s="22">
        <f>LOG10(N7)</f>
        <v>1.1139433523068367</v>
      </c>
    </row>
    <row r="8" spans="1:15" x14ac:dyDescent="0.2">
      <c r="K8" s="22">
        <v>4</v>
      </c>
      <c r="L8" s="22">
        <v>1</v>
      </c>
      <c r="M8" s="22">
        <v>20</v>
      </c>
      <c r="N8" s="22">
        <f>M8/L8</f>
        <v>20</v>
      </c>
      <c r="O8" s="22">
        <f>LOG10(N8)</f>
        <v>1.3010299956639813</v>
      </c>
    </row>
    <row r="9" spans="1:15" x14ac:dyDescent="0.2">
      <c r="B9" s="22" t="s">
        <v>185</v>
      </c>
      <c r="C9" s="22" t="s">
        <v>44</v>
      </c>
      <c r="G9" s="22" t="s">
        <v>198</v>
      </c>
      <c r="L9" s="22" t="s">
        <v>197</v>
      </c>
      <c r="M9" s="22">
        <f>AVERAGE(M5:M8)</f>
        <v>16</v>
      </c>
      <c r="N9" s="22">
        <v>16</v>
      </c>
      <c r="O9" s="22">
        <f>LOG10(N9)</f>
        <v>1.2041199826559248</v>
      </c>
    </row>
    <row r="10" spans="1:15" x14ac:dyDescent="0.2">
      <c r="B10" s="22" t="s">
        <v>183</v>
      </c>
      <c r="C10" s="22">
        <v>0.1</v>
      </c>
      <c r="D10" s="22" t="s">
        <v>182</v>
      </c>
      <c r="E10" s="22" t="s">
        <v>181</v>
      </c>
      <c r="G10" s="22" t="s">
        <v>180</v>
      </c>
      <c r="H10" s="22" t="s">
        <v>179</v>
      </c>
    </row>
    <row r="11" spans="1:15" x14ac:dyDescent="0.2">
      <c r="A11" s="22" t="s">
        <v>178</v>
      </c>
      <c r="B11" s="22">
        <v>1</v>
      </c>
      <c r="C11" s="22">
        <v>102</v>
      </c>
      <c r="D11" s="22">
        <v>0.02</v>
      </c>
      <c r="E11" s="22">
        <f>C11/(C10*D11)</f>
        <v>51000</v>
      </c>
      <c r="G11" s="22">
        <f>(E13/10)</f>
        <v>4600</v>
      </c>
      <c r="H11" s="22">
        <f>LOG10(G11)</f>
        <v>3.6627578316815739</v>
      </c>
    </row>
    <row r="12" spans="1:15" x14ac:dyDescent="0.2">
      <c r="B12" s="22">
        <v>2</v>
      </c>
      <c r="C12" s="22">
        <v>82</v>
      </c>
      <c r="D12" s="22">
        <v>0.02</v>
      </c>
      <c r="E12" s="22">
        <f>C12/(C10*D12)</f>
        <v>41000</v>
      </c>
    </row>
    <row r="13" spans="1:15" x14ac:dyDescent="0.2">
      <c r="B13" s="22" t="s">
        <v>68</v>
      </c>
      <c r="E13" s="22">
        <f>AVERAGE(E11:E12)</f>
        <v>46000</v>
      </c>
    </row>
    <row r="16" spans="1:15" x14ac:dyDescent="0.2">
      <c r="A16" s="24">
        <v>44951</v>
      </c>
      <c r="C16" s="23" t="s">
        <v>196</v>
      </c>
    </row>
    <row r="17" spans="1:15" x14ac:dyDescent="0.2">
      <c r="A17" s="22" t="s">
        <v>195</v>
      </c>
    </row>
    <row r="18" spans="1:15" x14ac:dyDescent="0.2">
      <c r="B18" s="22" t="s">
        <v>194</v>
      </c>
      <c r="C18" s="22" t="s">
        <v>44</v>
      </c>
      <c r="G18" s="22" t="s">
        <v>193</v>
      </c>
      <c r="K18" s="22" t="s">
        <v>192</v>
      </c>
    </row>
    <row r="19" spans="1:15" x14ac:dyDescent="0.2">
      <c r="B19" s="22" t="s">
        <v>183</v>
      </c>
      <c r="C19" s="22">
        <v>0.1</v>
      </c>
      <c r="D19" s="22" t="s">
        <v>182</v>
      </c>
      <c r="E19" s="22" t="s">
        <v>181</v>
      </c>
      <c r="G19" s="22" t="s">
        <v>180</v>
      </c>
      <c r="H19" s="22" t="s">
        <v>191</v>
      </c>
      <c r="K19" s="22" t="s">
        <v>190</v>
      </c>
      <c r="L19" s="22" t="s">
        <v>189</v>
      </c>
      <c r="M19" s="22" t="s">
        <v>188</v>
      </c>
      <c r="N19" s="22" t="s">
        <v>187</v>
      </c>
      <c r="O19" s="22" t="s">
        <v>186</v>
      </c>
    </row>
    <row r="20" spans="1:15" x14ac:dyDescent="0.2">
      <c r="A20" s="22" t="s">
        <v>178</v>
      </c>
      <c r="B20" s="22">
        <v>1</v>
      </c>
      <c r="C20" s="22">
        <v>12</v>
      </c>
      <c r="D20" s="22">
        <v>0.02</v>
      </c>
      <c r="E20" s="22">
        <f>C20/(C19*D20)</f>
        <v>6000</v>
      </c>
      <c r="G20" s="22">
        <f>(E22/10)/14</f>
        <v>21.428571428571427</v>
      </c>
      <c r="H20" s="22">
        <f>LOG10(G20)</f>
        <v>1.3309932190414244</v>
      </c>
      <c r="K20" s="22">
        <v>1</v>
      </c>
      <c r="L20" s="22">
        <v>1</v>
      </c>
      <c r="M20" s="22">
        <v>17</v>
      </c>
      <c r="N20" s="22">
        <f>M20/L20</f>
        <v>17</v>
      </c>
      <c r="O20" s="22">
        <f>LOG10(N20)</f>
        <v>1.2304489213782739</v>
      </c>
    </row>
    <row r="21" spans="1:15" x14ac:dyDescent="0.2">
      <c r="B21" s="22">
        <v>2</v>
      </c>
      <c r="D21" s="22">
        <v>0.02</v>
      </c>
      <c r="E21" s="22">
        <f>C21/(C19*D21)</f>
        <v>0</v>
      </c>
      <c r="K21" s="22">
        <v>2</v>
      </c>
      <c r="L21" s="22">
        <v>1</v>
      </c>
      <c r="M21" s="22">
        <v>24</v>
      </c>
      <c r="N21" s="22">
        <f>M21/L21</f>
        <v>24</v>
      </c>
      <c r="O21" s="22">
        <f>LOG10(N21)</f>
        <v>1.3802112417116059</v>
      </c>
    </row>
    <row r="22" spans="1:15" x14ac:dyDescent="0.2">
      <c r="B22" s="22" t="s">
        <v>68</v>
      </c>
      <c r="E22" s="22">
        <f>AVERAGE(E20:E21)</f>
        <v>3000</v>
      </c>
    </row>
    <row r="24" spans="1:15" x14ac:dyDescent="0.2">
      <c r="B24" s="22" t="s">
        <v>185</v>
      </c>
      <c r="C24" s="22" t="s">
        <v>44</v>
      </c>
      <c r="G24" s="22" t="s">
        <v>184</v>
      </c>
      <c r="L24" s="22" t="s">
        <v>26</v>
      </c>
      <c r="M24" s="22">
        <f>AVERAGE(M20:M23)</f>
        <v>20.5</v>
      </c>
      <c r="N24" s="22">
        <v>16</v>
      </c>
      <c r="O24" s="22">
        <f>LOG10(N24)</f>
        <v>1.2041199826559248</v>
      </c>
    </row>
    <row r="25" spans="1:15" x14ac:dyDescent="0.2">
      <c r="B25" s="22" t="s">
        <v>183</v>
      </c>
      <c r="C25" s="22">
        <v>0.1</v>
      </c>
      <c r="D25" s="22" t="s">
        <v>182</v>
      </c>
      <c r="E25" s="22" t="s">
        <v>181</v>
      </c>
      <c r="G25" s="22" t="s">
        <v>180</v>
      </c>
      <c r="H25" s="22" t="s">
        <v>179</v>
      </c>
    </row>
    <row r="26" spans="1:15" x14ac:dyDescent="0.2">
      <c r="A26" s="22" t="s">
        <v>178</v>
      </c>
      <c r="B26" s="22">
        <v>1</v>
      </c>
      <c r="C26" s="22">
        <v>60</v>
      </c>
      <c r="D26" s="22">
        <v>0.02</v>
      </c>
      <c r="E26" s="22">
        <f>C26/(C25*D26)</f>
        <v>30000</v>
      </c>
      <c r="G26" s="22">
        <f>(E28/14.2857143)</f>
        <v>2292.4999977074999</v>
      </c>
      <c r="H26" s="22">
        <f>LOG10(G26)</f>
        <v>3.360309343907764</v>
      </c>
    </row>
    <row r="27" spans="1:15" x14ac:dyDescent="0.2">
      <c r="B27" s="22">
        <v>2</v>
      </c>
      <c r="C27" s="22">
        <v>71</v>
      </c>
      <c r="D27" s="22">
        <v>0.02</v>
      </c>
      <c r="E27" s="22">
        <f>C27/(C25*D27)</f>
        <v>35500</v>
      </c>
    </row>
    <row r="28" spans="1:15" x14ac:dyDescent="0.2">
      <c r="B28" s="22" t="s">
        <v>68</v>
      </c>
      <c r="E28" s="22">
        <f>AVERAGE(E26:E27)</f>
        <v>32750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DB9EA-0AF8-2546-A8A6-164E6A628D5A}">
  <dimension ref="A1:J28"/>
  <sheetViews>
    <sheetView workbookViewId="0">
      <selection activeCell="G27" sqref="G27"/>
    </sheetView>
  </sheetViews>
  <sheetFormatPr baseColWidth="10" defaultColWidth="8.83203125" defaultRowHeight="15" x14ac:dyDescent="0.2"/>
  <cols>
    <col min="1" max="1" width="9.83203125" style="22" bestFit="1" customWidth="1"/>
    <col min="2" max="6" width="8.83203125" style="22"/>
    <col min="7" max="7" width="11" style="22" bestFit="1" customWidth="1"/>
    <col min="8" max="9" width="8.83203125" style="22"/>
    <col min="10" max="10" width="11" style="22" bestFit="1" customWidth="1"/>
    <col min="11" max="11" width="12" style="22" bestFit="1" customWidth="1"/>
    <col min="12" max="16384" width="8.83203125" style="22"/>
  </cols>
  <sheetData>
    <row r="1" spans="1:10" x14ac:dyDescent="0.2">
      <c r="A1" s="25" t="s">
        <v>211</v>
      </c>
    </row>
    <row r="2" spans="1:10" x14ac:dyDescent="0.2">
      <c r="A2" s="24">
        <v>44944</v>
      </c>
    </row>
    <row r="3" spans="1:10" x14ac:dyDescent="0.2">
      <c r="A3" s="23" t="s">
        <v>190</v>
      </c>
      <c r="B3" s="23" t="s">
        <v>206</v>
      </c>
      <c r="C3" s="23" t="s">
        <v>188</v>
      </c>
      <c r="D3" s="23" t="s">
        <v>205</v>
      </c>
      <c r="E3" s="23" t="s">
        <v>204</v>
      </c>
      <c r="F3" s="23" t="s">
        <v>187</v>
      </c>
      <c r="G3" s="23" t="s">
        <v>186</v>
      </c>
      <c r="H3" s="23" t="s">
        <v>203</v>
      </c>
      <c r="I3" s="23" t="s">
        <v>202</v>
      </c>
      <c r="J3" s="23" t="s">
        <v>201</v>
      </c>
    </row>
    <row r="4" spans="1:10" x14ac:dyDescent="0.2">
      <c r="A4" s="22">
        <v>1</v>
      </c>
      <c r="B4" s="22" t="s">
        <v>200</v>
      </c>
      <c r="C4" s="22">
        <v>18.5</v>
      </c>
      <c r="D4" s="22">
        <v>0.1</v>
      </c>
      <c r="E4" s="22">
        <v>0.02</v>
      </c>
      <c r="F4" s="22">
        <f>C4/(D4*E4)</f>
        <v>9250</v>
      </c>
      <c r="G4" s="22">
        <f>LOG10(F4)</f>
        <v>3.9661417327390325</v>
      </c>
      <c r="H4" s="22">
        <v>14</v>
      </c>
      <c r="I4" s="22">
        <f>F4*H4</f>
        <v>129500</v>
      </c>
      <c r="J4" s="22">
        <f>LOG10(I4)</f>
        <v>5.1122697684172707</v>
      </c>
    </row>
    <row r="5" spans="1:10" x14ac:dyDescent="0.2">
      <c r="A5" s="22">
        <v>2</v>
      </c>
      <c r="B5" s="22" t="s">
        <v>200</v>
      </c>
      <c r="C5" s="22">
        <v>37</v>
      </c>
      <c r="D5" s="22">
        <v>0.1</v>
      </c>
      <c r="E5" s="22">
        <v>0.02</v>
      </c>
      <c r="F5" s="22">
        <f>C5/(D5*E5)</f>
        <v>18500</v>
      </c>
      <c r="G5" s="22">
        <f>LOG10(F5)</f>
        <v>4.2671717284030137</v>
      </c>
      <c r="H5" s="22">
        <v>14</v>
      </c>
      <c r="I5" s="22">
        <f>F5*H5</f>
        <v>259000</v>
      </c>
      <c r="J5" s="22">
        <f>LOG10(I5)</f>
        <v>5.4132997640812519</v>
      </c>
    </row>
    <row r="6" spans="1:10" x14ac:dyDescent="0.2">
      <c r="A6" s="22">
        <v>3</v>
      </c>
      <c r="B6" s="22" t="s">
        <v>200</v>
      </c>
      <c r="C6" s="22">
        <v>21</v>
      </c>
      <c r="D6" s="22">
        <v>0.1</v>
      </c>
      <c r="E6" s="22">
        <v>0.02</v>
      </c>
      <c r="F6" s="22">
        <f>C6/(D6*E6)</f>
        <v>10500</v>
      </c>
      <c r="G6" s="22">
        <f>LOG10(F6)</f>
        <v>4.0211892990699383</v>
      </c>
      <c r="H6" s="22">
        <v>14</v>
      </c>
      <c r="I6" s="22">
        <f>F6*H6</f>
        <v>147000</v>
      </c>
      <c r="J6" s="22">
        <f>LOG10(I6)</f>
        <v>5.1673173347481764</v>
      </c>
    </row>
    <row r="7" spans="1:10" x14ac:dyDescent="0.2">
      <c r="A7" s="22">
        <v>4</v>
      </c>
      <c r="B7" s="22" t="s">
        <v>200</v>
      </c>
      <c r="C7" s="22">
        <v>7</v>
      </c>
      <c r="D7" s="22">
        <v>0.1</v>
      </c>
      <c r="E7" s="22">
        <v>0.02</v>
      </c>
      <c r="F7" s="22">
        <f>C7/(D7*E7)</f>
        <v>3500</v>
      </c>
      <c r="G7" s="22">
        <f>LOG10(F7)</f>
        <v>3.5440680443502757</v>
      </c>
      <c r="H7" s="22">
        <v>14</v>
      </c>
      <c r="I7" s="22">
        <f>F7*H7</f>
        <v>49000</v>
      </c>
      <c r="J7" s="22">
        <f>LOG10(I7)</f>
        <v>4.6901960800285138</v>
      </c>
    </row>
    <row r="8" spans="1:10" x14ac:dyDescent="0.2">
      <c r="A8" s="22">
        <v>1</v>
      </c>
      <c r="B8" s="22" t="s">
        <v>115</v>
      </c>
      <c r="C8" s="22">
        <v>49</v>
      </c>
      <c r="D8" s="22">
        <v>0.1</v>
      </c>
      <c r="E8" s="22">
        <v>0.02</v>
      </c>
      <c r="F8" s="22">
        <f>C8/(D8*E8)</f>
        <v>24500</v>
      </c>
      <c r="G8" s="22">
        <f>LOG10(F8)</f>
        <v>4.3891660843645326</v>
      </c>
      <c r="H8" s="22">
        <v>14</v>
      </c>
      <c r="I8" s="22">
        <f>F8*H8</f>
        <v>343000</v>
      </c>
      <c r="J8" s="22">
        <f>LOG10(I8)</f>
        <v>5.5352941200427708</v>
      </c>
    </row>
    <row r="9" spans="1:10" x14ac:dyDescent="0.2">
      <c r="A9" s="22">
        <v>2</v>
      </c>
      <c r="B9" s="22" t="s">
        <v>115</v>
      </c>
      <c r="C9" s="22">
        <v>17.5</v>
      </c>
      <c r="D9" s="22">
        <v>0.01</v>
      </c>
      <c r="E9" s="22">
        <v>0.02</v>
      </c>
      <c r="F9" s="22">
        <f>C9/(D9*E9)</f>
        <v>87500</v>
      </c>
      <c r="G9" s="22">
        <f>LOG10(F9)</f>
        <v>4.9420080530223132</v>
      </c>
      <c r="H9" s="22">
        <v>14</v>
      </c>
      <c r="I9" s="22">
        <f>F9*H9</f>
        <v>1225000</v>
      </c>
      <c r="J9" s="22">
        <f>LOG10(I9)</f>
        <v>6.0881360887005513</v>
      </c>
    </row>
    <row r="10" spans="1:10" x14ac:dyDescent="0.2">
      <c r="A10" s="22">
        <v>3</v>
      </c>
      <c r="B10" s="22" t="s">
        <v>115</v>
      </c>
      <c r="C10" s="22">
        <v>50</v>
      </c>
      <c r="D10" s="22">
        <v>0.1</v>
      </c>
      <c r="E10" s="22">
        <v>0.02</v>
      </c>
      <c r="F10" s="22">
        <f>C10/(D10*E10)</f>
        <v>25000</v>
      </c>
      <c r="G10" s="22">
        <f>LOG10(F10)</f>
        <v>4.3979400086720375</v>
      </c>
      <c r="H10" s="22">
        <v>14</v>
      </c>
      <c r="I10" s="22">
        <f>F10*H10</f>
        <v>350000</v>
      </c>
      <c r="J10" s="22">
        <f>LOG10(I10)</f>
        <v>5.5440680443502757</v>
      </c>
    </row>
    <row r="11" spans="1:10" x14ac:dyDescent="0.2">
      <c r="A11" s="22">
        <v>4</v>
      </c>
      <c r="B11" s="22" t="s">
        <v>115</v>
      </c>
      <c r="C11" s="22">
        <v>34.5</v>
      </c>
      <c r="D11" s="22">
        <v>0.1</v>
      </c>
      <c r="E11" s="22">
        <v>0.02</v>
      </c>
      <c r="F11" s="22">
        <f>C11/(D11*E11)</f>
        <v>17250</v>
      </c>
      <c r="G11" s="22">
        <f>LOG10(F11)</f>
        <v>4.2367890994092932</v>
      </c>
      <c r="H11" s="22">
        <v>14</v>
      </c>
      <c r="I11" s="22">
        <f>F11*H11</f>
        <v>241500</v>
      </c>
      <c r="J11" s="22">
        <f>LOG10(I11)</f>
        <v>5.3829171350875313</v>
      </c>
    </row>
    <row r="13" spans="1:10" x14ac:dyDescent="0.2">
      <c r="A13" s="22" t="s">
        <v>210</v>
      </c>
    </row>
    <row r="14" spans="1:10" x14ac:dyDescent="0.2">
      <c r="A14" s="22" t="s">
        <v>209</v>
      </c>
    </row>
    <row r="15" spans="1:10" x14ac:dyDescent="0.2">
      <c r="A15" s="22" t="s">
        <v>208</v>
      </c>
    </row>
    <row r="18" spans="1:10" x14ac:dyDescent="0.2">
      <c r="A18" s="25" t="s">
        <v>207</v>
      </c>
    </row>
    <row r="19" spans="1:10" x14ac:dyDescent="0.2">
      <c r="A19" s="24">
        <v>44951</v>
      </c>
    </row>
    <row r="20" spans="1:10" x14ac:dyDescent="0.2">
      <c r="A20" s="23" t="s">
        <v>190</v>
      </c>
      <c r="B20" s="23" t="s">
        <v>206</v>
      </c>
      <c r="C20" s="23" t="s">
        <v>188</v>
      </c>
      <c r="D20" s="23" t="s">
        <v>205</v>
      </c>
      <c r="E20" s="23" t="s">
        <v>204</v>
      </c>
      <c r="F20" s="23" t="s">
        <v>187</v>
      </c>
      <c r="G20" s="23" t="s">
        <v>186</v>
      </c>
      <c r="H20" s="23" t="s">
        <v>203</v>
      </c>
      <c r="I20" s="23" t="s">
        <v>202</v>
      </c>
      <c r="J20" s="23" t="s">
        <v>201</v>
      </c>
    </row>
    <row r="21" spans="1:10" x14ac:dyDescent="0.2">
      <c r="A21" s="22">
        <v>1</v>
      </c>
      <c r="B21" s="22" t="s">
        <v>200</v>
      </c>
      <c r="C21" s="22">
        <v>0</v>
      </c>
      <c r="D21" s="22">
        <v>0.1</v>
      </c>
      <c r="E21" s="22">
        <v>0.02</v>
      </c>
      <c r="F21" s="22">
        <f>C21/(D21*E21)</f>
        <v>0</v>
      </c>
      <c r="G21" s="22" t="e">
        <f>LOG10(F21)</f>
        <v>#NUM!</v>
      </c>
      <c r="H21" s="22">
        <v>14</v>
      </c>
      <c r="I21" s="22">
        <f>F21*H21</f>
        <v>0</v>
      </c>
      <c r="J21" s="22">
        <v>0</v>
      </c>
    </row>
    <row r="22" spans="1:10" x14ac:dyDescent="0.2">
      <c r="A22" s="22">
        <v>2</v>
      </c>
      <c r="B22" s="22" t="s">
        <v>200</v>
      </c>
      <c r="C22" s="22">
        <v>0</v>
      </c>
      <c r="D22" s="22">
        <v>0.1</v>
      </c>
      <c r="E22" s="22">
        <v>0.02</v>
      </c>
      <c r="F22" s="22">
        <f>C22/(D22*E22)</f>
        <v>0</v>
      </c>
      <c r="G22" s="22" t="e">
        <f>LOG10(F22)</f>
        <v>#NUM!</v>
      </c>
      <c r="H22" s="22">
        <v>14</v>
      </c>
      <c r="I22" s="22">
        <f>F22*H22</f>
        <v>0</v>
      </c>
      <c r="J22" s="22">
        <v>0</v>
      </c>
    </row>
    <row r="23" spans="1:10" x14ac:dyDescent="0.2">
      <c r="A23" s="22">
        <v>3</v>
      </c>
      <c r="B23" s="22" t="s">
        <v>200</v>
      </c>
      <c r="C23" s="22">
        <v>1.5</v>
      </c>
      <c r="D23" s="22">
        <v>0.1</v>
      </c>
      <c r="E23" s="22">
        <v>0.02</v>
      </c>
      <c r="F23" s="22">
        <f>C23/(D23*E23)</f>
        <v>750</v>
      </c>
      <c r="G23" s="22">
        <f>LOG10(F23)</f>
        <v>2.8750612633917001</v>
      </c>
      <c r="H23" s="22">
        <v>14</v>
      </c>
      <c r="I23" s="22">
        <f>F23*H23</f>
        <v>10500</v>
      </c>
      <c r="J23" s="22">
        <f>LOG10(I23)</f>
        <v>4.0211892990699383</v>
      </c>
    </row>
    <row r="24" spans="1:10" x14ac:dyDescent="0.2">
      <c r="A24" s="22">
        <v>4</v>
      </c>
      <c r="B24" s="22" t="s">
        <v>200</v>
      </c>
      <c r="C24" s="22">
        <v>2</v>
      </c>
      <c r="D24" s="22">
        <v>0.1</v>
      </c>
      <c r="E24" s="22">
        <v>0.02</v>
      </c>
      <c r="F24" s="22">
        <f>C24/(D24*E24)</f>
        <v>1000</v>
      </c>
      <c r="G24" s="22">
        <f>LOG10(F24)</f>
        <v>3</v>
      </c>
      <c r="H24" s="22">
        <v>14</v>
      </c>
      <c r="I24" s="22">
        <f>F24*H24</f>
        <v>14000</v>
      </c>
      <c r="J24" s="22">
        <f>LOG10(I24)</f>
        <v>4.1461280356782382</v>
      </c>
    </row>
    <row r="25" spans="1:10" x14ac:dyDescent="0.2">
      <c r="A25" s="22">
        <v>1</v>
      </c>
      <c r="B25" s="22" t="s">
        <v>115</v>
      </c>
      <c r="C25" s="22">
        <v>3</v>
      </c>
      <c r="D25" s="22">
        <v>0.1</v>
      </c>
      <c r="E25" s="22">
        <v>0.02</v>
      </c>
      <c r="F25" s="22">
        <f>C25/(D25*E25)</f>
        <v>1500</v>
      </c>
      <c r="G25" s="22">
        <f>LOG10(F25)</f>
        <v>3.1760912590556813</v>
      </c>
      <c r="H25" s="22">
        <v>14</v>
      </c>
      <c r="I25" s="22">
        <f>F25*H25</f>
        <v>21000</v>
      </c>
      <c r="J25" s="22">
        <f>LOG10(I25)</f>
        <v>4.3222192947339195</v>
      </c>
    </row>
    <row r="26" spans="1:10" x14ac:dyDescent="0.2">
      <c r="A26" s="22">
        <v>2</v>
      </c>
      <c r="B26" s="22" t="s">
        <v>115</v>
      </c>
      <c r="C26" s="22">
        <v>1.5</v>
      </c>
      <c r="D26" s="22">
        <v>0.01</v>
      </c>
      <c r="E26" s="22">
        <v>0.02</v>
      </c>
      <c r="F26" s="22">
        <f>C26/(D26*E26)</f>
        <v>7500</v>
      </c>
      <c r="G26" s="22">
        <f>LOG10(F26)</f>
        <v>3.8750612633917001</v>
      </c>
      <c r="H26" s="22">
        <v>14</v>
      </c>
      <c r="I26" s="22">
        <f>F26*H26</f>
        <v>105000</v>
      </c>
      <c r="J26" s="22">
        <f>LOG10(I26)</f>
        <v>5.0211892990699383</v>
      </c>
    </row>
    <row r="27" spans="1:10" x14ac:dyDescent="0.2">
      <c r="A27" s="22">
        <v>3</v>
      </c>
      <c r="B27" s="22" t="s">
        <v>115</v>
      </c>
      <c r="C27" s="22">
        <v>5.5</v>
      </c>
      <c r="D27" s="22">
        <v>0.1</v>
      </c>
      <c r="E27" s="22">
        <v>0.02</v>
      </c>
      <c r="F27" s="22">
        <f>C27/(D27*E27)</f>
        <v>2750</v>
      </c>
      <c r="G27" s="22">
        <f>LOG10(F27)</f>
        <v>3.4393326938302629</v>
      </c>
      <c r="H27" s="22">
        <v>14</v>
      </c>
      <c r="I27" s="22">
        <f>F27*H27</f>
        <v>38500</v>
      </c>
      <c r="J27" s="22">
        <f>LOG10(I27)</f>
        <v>4.585460729508501</v>
      </c>
    </row>
    <row r="28" spans="1:10" x14ac:dyDescent="0.2">
      <c r="A28" s="22">
        <v>4</v>
      </c>
      <c r="B28" s="22" t="s">
        <v>115</v>
      </c>
      <c r="C28" s="22">
        <v>8</v>
      </c>
      <c r="D28" s="22">
        <v>0.1</v>
      </c>
      <c r="E28" s="22">
        <v>0.02</v>
      </c>
      <c r="F28" s="22">
        <f>C28/(D28*E28)</f>
        <v>4000</v>
      </c>
      <c r="G28" s="22">
        <f>LOG10(F28)</f>
        <v>3.6020599913279625</v>
      </c>
      <c r="H28" s="22">
        <v>14</v>
      </c>
      <c r="I28" s="22">
        <f>F28*H28</f>
        <v>56000</v>
      </c>
      <c r="J28" s="22">
        <f>LOG10(I28)</f>
        <v>4.7481880270062007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8EFC5-CF4A-5D4B-A7B1-C2E3805DC1A5}">
  <dimension ref="A1:Q55"/>
  <sheetViews>
    <sheetView topLeftCell="A3" workbookViewId="0">
      <selection activeCell="G27" sqref="G27"/>
    </sheetView>
  </sheetViews>
  <sheetFormatPr baseColWidth="10" defaultColWidth="8.83203125" defaultRowHeight="15" x14ac:dyDescent="0.2"/>
  <cols>
    <col min="1" max="1" width="15.83203125" style="22" bestFit="1" customWidth="1"/>
    <col min="2" max="2" width="6.1640625" style="22" customWidth="1"/>
    <col min="3" max="3" width="6.1640625" style="27" customWidth="1"/>
    <col min="4" max="4" width="8.83203125" style="22" bestFit="1" customWidth="1"/>
    <col min="5" max="5" width="6" style="22" customWidth="1"/>
    <col min="6" max="7" width="6.5" style="27" customWidth="1"/>
    <col min="8" max="8" width="8.83203125" style="22"/>
    <col min="9" max="9" width="12" style="22" bestFit="1" customWidth="1"/>
    <col min="10" max="10" width="8.83203125" style="26"/>
    <col min="11" max="11" width="8.83203125" style="22"/>
    <col min="12" max="12" width="11.5" style="22" customWidth="1"/>
    <col min="13" max="13" width="8.83203125" style="22"/>
    <col min="14" max="14" width="8.83203125" style="26"/>
    <col min="15" max="15" width="8.33203125" style="22" bestFit="1" customWidth="1"/>
    <col min="16" max="16384" width="8.83203125" style="22"/>
  </cols>
  <sheetData>
    <row r="1" spans="1:17" x14ac:dyDescent="0.2">
      <c r="A1" s="34">
        <v>44951</v>
      </c>
    </row>
    <row r="2" spans="1:17" x14ac:dyDescent="0.2">
      <c r="A2" s="34"/>
    </row>
    <row r="3" spans="1:17" x14ac:dyDescent="0.2">
      <c r="A3" s="36" t="s">
        <v>245</v>
      </c>
      <c r="J3" s="35" t="s">
        <v>244</v>
      </c>
    </row>
    <row r="4" spans="1:17" ht="64" x14ac:dyDescent="0.2">
      <c r="A4" s="34"/>
      <c r="B4" s="32" t="s">
        <v>242</v>
      </c>
      <c r="C4" s="33" t="s">
        <v>243</v>
      </c>
      <c r="E4" s="32" t="s">
        <v>242</v>
      </c>
      <c r="H4" s="23" t="s">
        <v>241</v>
      </c>
      <c r="I4" s="31" t="s">
        <v>240</v>
      </c>
      <c r="J4" s="30" t="s">
        <v>239</v>
      </c>
      <c r="K4" s="30" t="s">
        <v>238</v>
      </c>
      <c r="L4" s="30" t="s">
        <v>237</v>
      </c>
      <c r="M4" s="30" t="s">
        <v>236</v>
      </c>
      <c r="N4" s="30" t="s">
        <v>235</v>
      </c>
      <c r="O4" s="30" t="s">
        <v>234</v>
      </c>
      <c r="P4" s="30" t="s">
        <v>233</v>
      </c>
      <c r="Q4" s="30" t="s">
        <v>232</v>
      </c>
    </row>
    <row r="5" spans="1:17" x14ac:dyDescent="0.2">
      <c r="A5" s="22" t="s">
        <v>231</v>
      </c>
      <c r="B5" s="22">
        <v>1</v>
      </c>
      <c r="C5" s="27" t="s">
        <v>212</v>
      </c>
      <c r="D5" s="22" t="s">
        <v>215</v>
      </c>
      <c r="E5" s="22">
        <v>1</v>
      </c>
      <c r="F5" s="27" t="s">
        <v>212</v>
      </c>
      <c r="H5" s="28" t="s">
        <v>227</v>
      </c>
      <c r="I5" s="22">
        <v>1</v>
      </c>
      <c r="J5" s="26" t="s">
        <v>230</v>
      </c>
      <c r="K5" s="22" t="s">
        <v>218</v>
      </c>
      <c r="L5" s="22">
        <v>46.219000000000001</v>
      </c>
      <c r="M5" s="22">
        <v>11.057</v>
      </c>
      <c r="N5" s="26">
        <v>149.84299999999999</v>
      </c>
      <c r="O5" s="22">
        <v>6.9340000000000002</v>
      </c>
      <c r="P5" s="22">
        <v>200.00800000000001</v>
      </c>
      <c r="Q5" s="22">
        <v>35.341000000000001</v>
      </c>
    </row>
    <row r="6" spans="1:17" x14ac:dyDescent="0.2">
      <c r="A6" s="22" t="s">
        <v>229</v>
      </c>
      <c r="B6" s="22">
        <v>0.1</v>
      </c>
      <c r="C6" s="27" t="s">
        <v>212</v>
      </c>
      <c r="D6" s="22" t="s">
        <v>229</v>
      </c>
      <c r="E6" s="22">
        <v>0.1</v>
      </c>
      <c r="F6" s="27" t="s">
        <v>212</v>
      </c>
      <c r="H6" s="28" t="s">
        <v>227</v>
      </c>
      <c r="I6" s="22">
        <v>2</v>
      </c>
      <c r="J6" s="26" t="s">
        <v>228</v>
      </c>
      <c r="K6" s="22" t="s">
        <v>218</v>
      </c>
      <c r="L6" s="22">
        <v>14.936</v>
      </c>
      <c r="M6" s="22">
        <v>2.7989999999999999</v>
      </c>
      <c r="N6" s="26">
        <v>68.400000000000006</v>
      </c>
      <c r="O6" s="22">
        <v>3.5470000000000002</v>
      </c>
      <c r="P6" s="22">
        <v>40.790999999999997</v>
      </c>
      <c r="Q6" s="22">
        <v>11.420999999999999</v>
      </c>
    </row>
    <row r="7" spans="1:17" x14ac:dyDescent="0.2">
      <c r="A7" s="22" t="s">
        <v>12</v>
      </c>
      <c r="B7" s="22">
        <v>0.01</v>
      </c>
      <c r="C7" s="27" t="s">
        <v>223</v>
      </c>
      <c r="D7" s="22" t="s">
        <v>12</v>
      </c>
      <c r="E7" s="22">
        <v>0.01</v>
      </c>
      <c r="F7" s="27" t="s">
        <v>225</v>
      </c>
      <c r="H7" s="28" t="s">
        <v>227</v>
      </c>
      <c r="I7" s="22">
        <v>3</v>
      </c>
      <c r="J7" s="26" t="s">
        <v>221</v>
      </c>
      <c r="K7" s="22" t="s">
        <v>218</v>
      </c>
      <c r="L7" s="22">
        <v>23.978999999999999</v>
      </c>
      <c r="M7" s="22">
        <v>4.7560000000000002</v>
      </c>
      <c r="N7" s="26">
        <v>96.519000000000005</v>
      </c>
      <c r="O7" s="22">
        <v>3.1429999999999998</v>
      </c>
      <c r="P7" s="22">
        <v>99.956999999999994</v>
      </c>
      <c r="Q7" s="22">
        <v>18.335999999999999</v>
      </c>
    </row>
    <row r="8" spans="1:17" x14ac:dyDescent="0.2">
      <c r="A8" s="22" t="s">
        <v>216</v>
      </c>
      <c r="B8" s="22">
        <v>1</v>
      </c>
      <c r="C8" s="27" t="s">
        <v>212</v>
      </c>
      <c r="D8" s="22" t="s">
        <v>215</v>
      </c>
      <c r="E8" s="22">
        <v>1</v>
      </c>
      <c r="F8" s="27" t="s">
        <v>212</v>
      </c>
      <c r="H8" s="28" t="s">
        <v>227</v>
      </c>
      <c r="I8" s="22">
        <v>4</v>
      </c>
      <c r="J8" s="26" t="s">
        <v>221</v>
      </c>
      <c r="K8" s="22" t="s">
        <v>218</v>
      </c>
      <c r="L8" s="22">
        <v>23.978999999999999</v>
      </c>
      <c r="M8" s="22">
        <v>4.7560000000000002</v>
      </c>
      <c r="N8" s="26">
        <v>96.519000000000005</v>
      </c>
      <c r="O8" s="22">
        <v>3.1429999999999998</v>
      </c>
      <c r="P8" s="22">
        <v>99.956999999999994</v>
      </c>
      <c r="Q8" s="22">
        <v>18.335999999999999</v>
      </c>
    </row>
    <row r="9" spans="1:17" x14ac:dyDescent="0.2">
      <c r="A9" s="22" t="s">
        <v>226</v>
      </c>
      <c r="B9" s="22">
        <v>0.1</v>
      </c>
      <c r="C9" s="27" t="s">
        <v>225</v>
      </c>
      <c r="D9" s="22" t="s">
        <v>226</v>
      </c>
      <c r="E9" s="22">
        <v>0.1</v>
      </c>
      <c r="F9" s="27" t="s">
        <v>225</v>
      </c>
      <c r="H9" s="28" t="s">
        <v>219</v>
      </c>
      <c r="I9" s="22">
        <v>1</v>
      </c>
      <c r="J9" s="26" t="s">
        <v>224</v>
      </c>
      <c r="K9" s="22" t="s">
        <v>218</v>
      </c>
      <c r="L9" s="22">
        <v>109.89400000000001</v>
      </c>
      <c r="M9" s="22">
        <v>22.51</v>
      </c>
      <c r="N9" s="26">
        <v>307.505</v>
      </c>
      <c r="O9" s="22">
        <v>12.999000000000001</v>
      </c>
      <c r="P9" s="22">
        <v>407.70400000000001</v>
      </c>
      <c r="Q9" s="22">
        <v>84.03</v>
      </c>
    </row>
    <row r="10" spans="1:17" x14ac:dyDescent="0.2">
      <c r="A10" s="22" t="s">
        <v>12</v>
      </c>
      <c r="B10" s="22">
        <v>0.01</v>
      </c>
      <c r="C10" s="27" t="s">
        <v>223</v>
      </c>
      <c r="D10" s="22" t="s">
        <v>12</v>
      </c>
      <c r="E10" s="22">
        <v>0.01</v>
      </c>
      <c r="F10" s="27" t="s">
        <v>213</v>
      </c>
      <c r="H10" s="28" t="s">
        <v>219</v>
      </c>
      <c r="I10" s="22">
        <v>2</v>
      </c>
      <c r="J10" s="26" t="s">
        <v>222</v>
      </c>
      <c r="K10" s="22" t="s">
        <v>218</v>
      </c>
      <c r="L10" s="22">
        <v>9.3279999999999994</v>
      </c>
      <c r="M10" s="22">
        <v>2.0659999999999998</v>
      </c>
      <c r="N10" s="26">
        <v>27.088000000000001</v>
      </c>
      <c r="O10" s="22">
        <v>1.1639999999999999</v>
      </c>
      <c r="P10" s="22">
        <v>36.185000000000002</v>
      </c>
      <c r="Q10" s="22">
        <v>7.133</v>
      </c>
    </row>
    <row r="11" spans="1:17" x14ac:dyDescent="0.2">
      <c r="A11" s="22" t="s">
        <v>216</v>
      </c>
      <c r="B11" s="22">
        <v>1</v>
      </c>
      <c r="C11" s="27" t="s">
        <v>212</v>
      </c>
      <c r="D11" s="22" t="s">
        <v>215</v>
      </c>
      <c r="E11" s="22">
        <v>1</v>
      </c>
      <c r="F11" s="27" t="s">
        <v>212</v>
      </c>
      <c r="H11" s="28" t="s">
        <v>219</v>
      </c>
      <c r="I11" s="22">
        <v>3</v>
      </c>
      <c r="J11" s="26" t="s">
        <v>221</v>
      </c>
      <c r="K11" s="22" t="s">
        <v>218</v>
      </c>
      <c r="L11" s="22">
        <v>23.978999999999999</v>
      </c>
      <c r="M11" s="22">
        <v>4.7560000000000002</v>
      </c>
      <c r="N11" s="26">
        <v>96.519000000000005</v>
      </c>
      <c r="O11" s="22">
        <v>3.1429999999999998</v>
      </c>
      <c r="P11" s="22">
        <v>99.956999999999994</v>
      </c>
      <c r="Q11" s="22">
        <v>18.335999999999999</v>
      </c>
    </row>
    <row r="12" spans="1:17" x14ac:dyDescent="0.2">
      <c r="A12" s="22" t="s">
        <v>220</v>
      </c>
      <c r="B12" s="22">
        <v>0.1</v>
      </c>
      <c r="C12" s="27" t="s">
        <v>212</v>
      </c>
      <c r="D12" s="22" t="s">
        <v>220</v>
      </c>
      <c r="E12" s="22">
        <v>0.1</v>
      </c>
      <c r="F12" s="27" t="s">
        <v>212</v>
      </c>
      <c r="H12" s="28" t="s">
        <v>219</v>
      </c>
      <c r="I12" s="22">
        <v>4</v>
      </c>
      <c r="J12" s="26" t="s">
        <v>218</v>
      </c>
      <c r="K12" s="22" t="s">
        <v>218</v>
      </c>
      <c r="L12" s="22" t="s">
        <v>217</v>
      </c>
    </row>
    <row r="13" spans="1:17" x14ac:dyDescent="0.2">
      <c r="A13" s="22" t="s">
        <v>12</v>
      </c>
      <c r="B13" s="22">
        <v>0.01</v>
      </c>
      <c r="C13" s="27" t="s">
        <v>213</v>
      </c>
      <c r="D13" s="22" t="s">
        <v>12</v>
      </c>
      <c r="E13" s="22">
        <v>0.01</v>
      </c>
      <c r="F13" s="27" t="s">
        <v>213</v>
      </c>
    </row>
    <row r="14" spans="1:17" x14ac:dyDescent="0.2">
      <c r="A14" s="22" t="s">
        <v>216</v>
      </c>
      <c r="B14" s="22">
        <v>1</v>
      </c>
      <c r="C14" s="27" t="s">
        <v>212</v>
      </c>
      <c r="D14" s="22" t="s">
        <v>215</v>
      </c>
      <c r="E14" s="22">
        <v>1</v>
      </c>
      <c r="F14" s="27" t="s">
        <v>212</v>
      </c>
    </row>
    <row r="15" spans="1:17" x14ac:dyDescent="0.2">
      <c r="A15" s="22" t="s">
        <v>214</v>
      </c>
      <c r="B15" s="22">
        <v>0.1</v>
      </c>
      <c r="C15" s="27" t="s">
        <v>212</v>
      </c>
      <c r="D15" s="22" t="s">
        <v>214</v>
      </c>
      <c r="E15" s="22">
        <v>0.1</v>
      </c>
      <c r="F15" s="27" t="s">
        <v>212</v>
      </c>
    </row>
    <row r="16" spans="1:17" x14ac:dyDescent="0.2">
      <c r="A16" s="22" t="s">
        <v>12</v>
      </c>
      <c r="B16" s="22">
        <v>0.01</v>
      </c>
      <c r="C16" s="27" t="s">
        <v>213</v>
      </c>
      <c r="D16" s="22" t="s">
        <v>12</v>
      </c>
      <c r="E16" s="22">
        <v>0.01</v>
      </c>
      <c r="F16" s="27" t="s">
        <v>212</v>
      </c>
    </row>
    <row r="20" s="30" customFormat="1" x14ac:dyDescent="0.2"/>
    <row r="45" spans="3:8" x14ac:dyDescent="0.2">
      <c r="C45" s="29"/>
      <c r="E45" s="28"/>
      <c r="F45" s="22"/>
      <c r="G45" s="22"/>
      <c r="H45" s="27"/>
    </row>
    <row r="46" spans="3:8" x14ac:dyDescent="0.2">
      <c r="C46" s="29"/>
      <c r="E46" s="28"/>
      <c r="F46" s="22"/>
      <c r="G46" s="22"/>
      <c r="H46" s="27"/>
    </row>
    <row r="47" spans="3:8" x14ac:dyDescent="0.2">
      <c r="C47" s="29"/>
      <c r="E47" s="28"/>
      <c r="F47" s="22"/>
      <c r="G47" s="22"/>
      <c r="H47" s="27"/>
    </row>
    <row r="48" spans="3:8" x14ac:dyDescent="0.2">
      <c r="C48" s="29"/>
      <c r="E48" s="28"/>
      <c r="F48" s="22"/>
      <c r="G48" s="22"/>
      <c r="H48" s="27"/>
    </row>
    <row r="49" spans="3:8" x14ac:dyDescent="0.2">
      <c r="C49" s="29"/>
      <c r="E49" s="28"/>
      <c r="F49" s="22"/>
      <c r="G49" s="22"/>
      <c r="H49" s="27"/>
    </row>
    <row r="50" spans="3:8" x14ac:dyDescent="0.2">
      <c r="C50" s="29"/>
      <c r="E50" s="28"/>
      <c r="F50" s="22"/>
      <c r="G50" s="22"/>
      <c r="H50" s="27"/>
    </row>
    <row r="51" spans="3:8" x14ac:dyDescent="0.2">
      <c r="C51" s="29"/>
      <c r="E51" s="28"/>
      <c r="F51" s="22"/>
      <c r="G51" s="22"/>
      <c r="H51" s="27"/>
    </row>
    <row r="52" spans="3:8" x14ac:dyDescent="0.2">
      <c r="C52" s="29"/>
      <c r="E52" s="28"/>
      <c r="F52" s="22"/>
      <c r="G52" s="22"/>
      <c r="H52" s="27"/>
    </row>
    <row r="53" spans="3:8" x14ac:dyDescent="0.2">
      <c r="C53" s="29"/>
      <c r="E53" s="28"/>
      <c r="F53" s="22"/>
      <c r="G53" s="22"/>
      <c r="H53" s="27"/>
    </row>
    <row r="54" spans="3:8" x14ac:dyDescent="0.2">
      <c r="C54" s="29"/>
      <c r="E54" s="28"/>
      <c r="F54" s="22"/>
      <c r="G54" s="22"/>
      <c r="H54" s="27"/>
    </row>
    <row r="55" spans="3:8" x14ac:dyDescent="0.2">
      <c r="C55" s="29"/>
      <c r="E55" s="28"/>
      <c r="F55" s="22"/>
      <c r="G55" s="22"/>
      <c r="H55" s="27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B0AF-9655-B742-A67D-E85FA50C281E}">
  <dimension ref="A1:O35"/>
  <sheetViews>
    <sheetView tabSelected="1" topLeftCell="A11" workbookViewId="0">
      <selection activeCell="G27" sqref="G27"/>
    </sheetView>
  </sheetViews>
  <sheetFormatPr baseColWidth="10" defaultColWidth="8.83203125" defaultRowHeight="15" x14ac:dyDescent="0.2"/>
  <cols>
    <col min="1" max="1" width="10.1640625" style="22" bestFit="1" customWidth="1"/>
    <col min="2" max="9" width="8.83203125" style="22"/>
    <col min="10" max="10" width="11" style="22" bestFit="1" customWidth="1"/>
    <col min="11" max="16384" width="8.83203125" style="22"/>
  </cols>
  <sheetData>
    <row r="1" spans="1:15" x14ac:dyDescent="0.2">
      <c r="A1" s="35" t="s">
        <v>256</v>
      </c>
      <c r="F1" s="28"/>
      <c r="I1" s="27"/>
      <c r="J1" s="27"/>
    </row>
    <row r="2" spans="1:15" x14ac:dyDescent="0.2">
      <c r="A2" s="37">
        <v>44951</v>
      </c>
      <c r="B2" s="32"/>
      <c r="C2" s="32"/>
      <c r="D2" s="32"/>
      <c r="E2" s="32"/>
      <c r="F2" s="28"/>
      <c r="I2" s="32"/>
      <c r="J2" s="32"/>
      <c r="K2" s="27"/>
    </row>
    <row r="3" spans="1:15" ht="80" x14ac:dyDescent="0.2">
      <c r="A3" s="31" t="s">
        <v>255</v>
      </c>
      <c r="B3" s="30" t="s">
        <v>254</v>
      </c>
      <c r="C3" s="30" t="s">
        <v>241</v>
      </c>
      <c r="D3" s="30" t="s">
        <v>253</v>
      </c>
      <c r="E3" s="30" t="s">
        <v>252</v>
      </c>
      <c r="F3" s="31" t="s">
        <v>240</v>
      </c>
      <c r="G3" s="30" t="s">
        <v>239</v>
      </c>
      <c r="H3" s="30" t="s">
        <v>238</v>
      </c>
      <c r="I3" s="30" t="s">
        <v>237</v>
      </c>
      <c r="J3" s="30" t="s">
        <v>251</v>
      </c>
      <c r="K3" s="30" t="s">
        <v>236</v>
      </c>
      <c r="L3" s="30" t="s">
        <v>235</v>
      </c>
      <c r="M3" s="30" t="s">
        <v>234</v>
      </c>
      <c r="N3" s="30" t="s">
        <v>233</v>
      </c>
      <c r="O3" s="30" t="s">
        <v>232</v>
      </c>
    </row>
    <row r="4" spans="1:15" x14ac:dyDescent="0.2">
      <c r="A4" s="26">
        <v>3</v>
      </c>
      <c r="B4" s="22" t="s">
        <v>249</v>
      </c>
      <c r="C4" s="22" t="s">
        <v>250</v>
      </c>
      <c r="D4" s="22" t="s">
        <v>10</v>
      </c>
      <c r="E4" s="22" t="s">
        <v>47</v>
      </c>
      <c r="F4" s="26">
        <v>1</v>
      </c>
      <c r="G4" s="22" t="s">
        <v>221</v>
      </c>
      <c r="H4" s="22" t="s">
        <v>218</v>
      </c>
      <c r="I4" s="22">
        <v>23.978999999999999</v>
      </c>
      <c r="J4" s="22">
        <f>LOG10(I4)</f>
        <v>1.3798310676895396</v>
      </c>
      <c r="K4" s="22">
        <v>4.7560000000000002</v>
      </c>
      <c r="L4" s="22">
        <v>96.519000000000005</v>
      </c>
      <c r="M4" s="22">
        <v>3.1429999999999998</v>
      </c>
      <c r="N4" s="22">
        <v>99.956999999999994</v>
      </c>
      <c r="O4" s="22">
        <v>18.335999999999999</v>
      </c>
    </row>
    <row r="5" spans="1:15" x14ac:dyDescent="0.2">
      <c r="A5" s="26">
        <v>3</v>
      </c>
      <c r="B5" s="22" t="s">
        <v>249</v>
      </c>
      <c r="C5" s="22" t="s">
        <v>250</v>
      </c>
      <c r="D5" s="22" t="s">
        <v>10</v>
      </c>
      <c r="E5" s="22" t="s">
        <v>47</v>
      </c>
      <c r="F5" s="26">
        <v>2</v>
      </c>
      <c r="G5" s="22" t="s">
        <v>221</v>
      </c>
      <c r="H5" s="22" t="s">
        <v>218</v>
      </c>
      <c r="I5" s="22">
        <v>23.978999999999999</v>
      </c>
      <c r="J5" s="22">
        <f>LOG10(I5)</f>
        <v>1.3798310676895396</v>
      </c>
      <c r="K5" s="22">
        <v>4.7560000000000002</v>
      </c>
      <c r="L5" s="22">
        <v>96.519000000000005</v>
      </c>
      <c r="M5" s="22">
        <v>3.1429999999999998</v>
      </c>
      <c r="N5" s="22">
        <v>99.956999999999994</v>
      </c>
      <c r="O5" s="22">
        <v>18.335999999999999</v>
      </c>
    </row>
    <row r="6" spans="1:15" x14ac:dyDescent="0.2">
      <c r="A6" s="26">
        <v>3</v>
      </c>
      <c r="B6" s="22" t="s">
        <v>249</v>
      </c>
      <c r="C6" s="22" t="s">
        <v>250</v>
      </c>
      <c r="D6" s="22" t="s">
        <v>10</v>
      </c>
      <c r="E6" s="22" t="s">
        <v>47</v>
      </c>
      <c r="F6" s="26">
        <v>3</v>
      </c>
      <c r="G6" s="22" t="s">
        <v>230</v>
      </c>
      <c r="H6" s="22" t="s">
        <v>218</v>
      </c>
      <c r="I6" s="22">
        <v>46.219000000000001</v>
      </c>
      <c r="J6" s="22">
        <f>LOG10(I6)</f>
        <v>1.6648205447956199</v>
      </c>
      <c r="K6" s="22">
        <v>11.057</v>
      </c>
      <c r="L6" s="22">
        <v>149.84299999999999</v>
      </c>
      <c r="M6" s="22">
        <v>6.9340000000000002</v>
      </c>
      <c r="N6" s="22">
        <v>200.00800000000001</v>
      </c>
      <c r="O6" s="22">
        <v>35.341000000000001</v>
      </c>
    </row>
    <row r="7" spans="1:15" x14ac:dyDescent="0.2">
      <c r="A7" s="26">
        <v>3</v>
      </c>
      <c r="B7" s="22" t="s">
        <v>249</v>
      </c>
      <c r="C7" s="22" t="s">
        <v>250</v>
      </c>
      <c r="D7" s="22" t="s">
        <v>10</v>
      </c>
      <c r="E7" s="22" t="s">
        <v>47</v>
      </c>
      <c r="F7" s="26">
        <v>4</v>
      </c>
      <c r="G7" s="22" t="s">
        <v>222</v>
      </c>
      <c r="H7" s="22" t="s">
        <v>218</v>
      </c>
      <c r="I7" s="22">
        <v>9.3279999999999994</v>
      </c>
      <c r="J7" s="22">
        <f>LOG10(I7)</f>
        <v>0.96978853741493887</v>
      </c>
      <c r="K7" s="22">
        <v>2.0659999999999998</v>
      </c>
      <c r="L7" s="22">
        <v>27.088000000000001</v>
      </c>
      <c r="M7" s="22">
        <v>1.1639999999999999</v>
      </c>
      <c r="N7" s="22">
        <v>36.185000000000002</v>
      </c>
      <c r="O7" s="22">
        <v>7.133</v>
      </c>
    </row>
    <row r="8" spans="1:15" x14ac:dyDescent="0.2">
      <c r="A8" s="26">
        <v>3</v>
      </c>
      <c r="B8" s="22" t="s">
        <v>249</v>
      </c>
      <c r="C8" s="22" t="s">
        <v>250</v>
      </c>
      <c r="D8" s="22" t="s">
        <v>11</v>
      </c>
      <c r="E8" s="22" t="s">
        <v>47</v>
      </c>
      <c r="F8" s="26">
        <v>1</v>
      </c>
      <c r="G8" s="22" t="s">
        <v>224</v>
      </c>
      <c r="H8" s="22" t="s">
        <v>218</v>
      </c>
      <c r="I8" s="22">
        <v>109.89400000000001</v>
      </c>
      <c r="J8" s="22">
        <f>LOG10(I8)</f>
        <v>2.0409739814314518</v>
      </c>
      <c r="K8" s="22">
        <v>22.51</v>
      </c>
      <c r="L8" s="22">
        <v>307.505</v>
      </c>
      <c r="M8" s="22">
        <v>12.999000000000001</v>
      </c>
      <c r="N8" s="22">
        <v>407.70400000000001</v>
      </c>
      <c r="O8" s="22">
        <v>84.03</v>
      </c>
    </row>
    <row r="9" spans="1:15" x14ac:dyDescent="0.2">
      <c r="A9" s="26">
        <v>3</v>
      </c>
      <c r="B9" s="22" t="s">
        <v>249</v>
      </c>
      <c r="C9" s="22" t="s">
        <v>250</v>
      </c>
      <c r="D9" s="22" t="s">
        <v>11</v>
      </c>
      <c r="E9" s="22" t="s">
        <v>47</v>
      </c>
      <c r="F9" s="26">
        <v>2</v>
      </c>
      <c r="G9" s="22" t="s">
        <v>230</v>
      </c>
      <c r="H9" s="22" t="s">
        <v>218</v>
      </c>
      <c r="I9" s="22">
        <v>46.219000000000001</v>
      </c>
      <c r="J9" s="22">
        <f>LOG10(I9)</f>
        <v>1.6648205447956199</v>
      </c>
      <c r="K9" s="22">
        <v>11.057</v>
      </c>
      <c r="L9" s="22">
        <v>149.84299999999999</v>
      </c>
      <c r="M9" s="22">
        <v>6.9340000000000002</v>
      </c>
      <c r="N9" s="22">
        <v>200.00800000000001</v>
      </c>
      <c r="O9" s="22">
        <v>35.341000000000001</v>
      </c>
    </row>
    <row r="10" spans="1:15" x14ac:dyDescent="0.2">
      <c r="A10" s="26">
        <v>3</v>
      </c>
      <c r="B10" s="22" t="s">
        <v>249</v>
      </c>
      <c r="C10" s="22" t="s">
        <v>250</v>
      </c>
      <c r="D10" s="22" t="s">
        <v>11</v>
      </c>
      <c r="E10" s="22" t="s">
        <v>47</v>
      </c>
      <c r="F10" s="26">
        <v>3</v>
      </c>
      <c r="G10" s="22" t="s">
        <v>222</v>
      </c>
      <c r="H10" s="22" t="s">
        <v>218</v>
      </c>
      <c r="I10" s="22">
        <v>9.3279999999999994</v>
      </c>
      <c r="J10" s="22">
        <f>LOG10(I10)</f>
        <v>0.96978853741493887</v>
      </c>
      <c r="K10" s="22">
        <v>2.0659999999999998</v>
      </c>
      <c r="L10" s="22">
        <v>27.088000000000001</v>
      </c>
      <c r="M10" s="22">
        <v>1.1639999999999999</v>
      </c>
      <c r="N10" s="22">
        <v>36.185000000000002</v>
      </c>
      <c r="O10" s="22">
        <v>7.133</v>
      </c>
    </row>
    <row r="11" spans="1:15" x14ac:dyDescent="0.2">
      <c r="A11" s="26">
        <v>3</v>
      </c>
      <c r="B11" s="22" t="s">
        <v>249</v>
      </c>
      <c r="C11" s="22" t="s">
        <v>250</v>
      </c>
      <c r="D11" s="22" t="s">
        <v>11</v>
      </c>
      <c r="E11" s="22" t="s">
        <v>47</v>
      </c>
      <c r="F11" s="26">
        <v>4</v>
      </c>
      <c r="G11" s="22" t="s">
        <v>224</v>
      </c>
      <c r="H11" s="22" t="s">
        <v>218</v>
      </c>
      <c r="I11" s="22">
        <v>109.89400000000001</v>
      </c>
      <c r="J11" s="22">
        <f>LOG10(I11)</f>
        <v>2.0409739814314518</v>
      </c>
      <c r="K11" s="22">
        <v>22.51</v>
      </c>
      <c r="L11" s="22">
        <v>307.505</v>
      </c>
      <c r="M11" s="22">
        <v>12.999000000000001</v>
      </c>
      <c r="N11" s="22">
        <v>407.70400000000001</v>
      </c>
      <c r="O11" s="22">
        <v>84.03</v>
      </c>
    </row>
    <row r="12" spans="1:15" x14ac:dyDescent="0.2">
      <c r="A12" s="26">
        <v>3</v>
      </c>
      <c r="B12" s="22" t="s">
        <v>249</v>
      </c>
      <c r="C12" s="22" t="s">
        <v>250</v>
      </c>
      <c r="D12" s="22" t="s">
        <v>12</v>
      </c>
      <c r="E12" s="22" t="s">
        <v>47</v>
      </c>
      <c r="F12" s="26">
        <v>1</v>
      </c>
      <c r="G12" s="22" t="s">
        <v>230</v>
      </c>
      <c r="H12" s="22" t="s">
        <v>218</v>
      </c>
      <c r="I12" s="22">
        <v>46.219000000000001</v>
      </c>
      <c r="J12" s="22">
        <f>LOG10(I12)</f>
        <v>1.6648205447956199</v>
      </c>
      <c r="K12" s="22">
        <v>11.057</v>
      </c>
      <c r="L12" s="22">
        <v>149.84299999999999</v>
      </c>
      <c r="M12" s="22">
        <v>6.9340000000000002</v>
      </c>
      <c r="N12" s="22">
        <v>200.00800000000001</v>
      </c>
      <c r="O12" s="22">
        <v>35.341000000000001</v>
      </c>
    </row>
    <row r="13" spans="1:15" x14ac:dyDescent="0.2">
      <c r="A13" s="26">
        <v>3</v>
      </c>
      <c r="B13" s="22" t="s">
        <v>249</v>
      </c>
      <c r="C13" s="22" t="s">
        <v>250</v>
      </c>
      <c r="D13" s="22" t="s">
        <v>12</v>
      </c>
      <c r="E13" s="22" t="s">
        <v>47</v>
      </c>
      <c r="F13" s="26">
        <v>2</v>
      </c>
      <c r="G13" s="22" t="s">
        <v>228</v>
      </c>
      <c r="H13" s="22" t="s">
        <v>218</v>
      </c>
      <c r="I13" s="22">
        <v>14.936</v>
      </c>
      <c r="J13" s="22">
        <f>LOG10(I13)</f>
        <v>1.174234304941022</v>
      </c>
      <c r="K13" s="22">
        <v>2.7989999999999999</v>
      </c>
      <c r="L13" s="22">
        <v>68.400000000000006</v>
      </c>
      <c r="M13" s="22">
        <v>3.5470000000000002</v>
      </c>
      <c r="N13" s="22">
        <v>40.790999999999997</v>
      </c>
      <c r="O13" s="22">
        <v>11.420999999999999</v>
      </c>
    </row>
    <row r="14" spans="1:15" x14ac:dyDescent="0.2">
      <c r="A14" s="26">
        <v>3</v>
      </c>
      <c r="B14" s="22" t="s">
        <v>249</v>
      </c>
      <c r="C14" s="22" t="s">
        <v>250</v>
      </c>
      <c r="D14" s="22" t="s">
        <v>12</v>
      </c>
      <c r="E14" s="22" t="s">
        <v>47</v>
      </c>
      <c r="F14" s="26">
        <v>3</v>
      </c>
      <c r="G14" s="22" t="s">
        <v>221</v>
      </c>
      <c r="H14" s="22" t="s">
        <v>218</v>
      </c>
      <c r="I14" s="22">
        <v>23.978999999999999</v>
      </c>
      <c r="J14" s="22">
        <f>LOG10(I14)</f>
        <v>1.3798310676895396</v>
      </c>
      <c r="K14" s="22">
        <v>4.7560000000000002</v>
      </c>
      <c r="L14" s="22">
        <v>96.519000000000005</v>
      </c>
      <c r="M14" s="22">
        <v>3.1429999999999998</v>
      </c>
      <c r="N14" s="22">
        <v>99.956999999999994</v>
      </c>
      <c r="O14" s="22">
        <v>18.335999999999999</v>
      </c>
    </row>
    <row r="15" spans="1:15" x14ac:dyDescent="0.2">
      <c r="A15" s="26">
        <v>3</v>
      </c>
      <c r="B15" s="22" t="s">
        <v>249</v>
      </c>
      <c r="C15" s="22" t="s">
        <v>250</v>
      </c>
      <c r="D15" s="22" t="s">
        <v>12</v>
      </c>
      <c r="E15" s="22" t="s">
        <v>47</v>
      </c>
      <c r="F15" s="26">
        <v>4</v>
      </c>
      <c r="G15" s="22" t="s">
        <v>224</v>
      </c>
      <c r="H15" s="22" t="s">
        <v>218</v>
      </c>
      <c r="I15" s="22">
        <v>109.89400000000001</v>
      </c>
      <c r="J15" s="22">
        <f>LOG10(I15)</f>
        <v>2.0409739814314518</v>
      </c>
      <c r="K15" s="22">
        <v>22.51</v>
      </c>
      <c r="L15" s="22">
        <v>307.505</v>
      </c>
      <c r="M15" s="22">
        <v>12.999000000000001</v>
      </c>
      <c r="N15" s="22">
        <v>407.70400000000001</v>
      </c>
      <c r="O15" s="22">
        <v>84.03</v>
      </c>
    </row>
    <row r="16" spans="1:15" x14ac:dyDescent="0.2">
      <c r="A16" s="26">
        <v>3</v>
      </c>
      <c r="B16" s="22" t="s">
        <v>249</v>
      </c>
      <c r="C16" s="22" t="s">
        <v>248</v>
      </c>
      <c r="D16" s="22" t="s">
        <v>10</v>
      </c>
      <c r="E16" s="22" t="s">
        <v>47</v>
      </c>
      <c r="F16" s="26">
        <v>1</v>
      </c>
      <c r="G16" s="22" t="s">
        <v>230</v>
      </c>
      <c r="H16" s="22" t="s">
        <v>218</v>
      </c>
      <c r="I16" s="22">
        <v>46.219000000000001</v>
      </c>
      <c r="J16" s="22">
        <f>LOG10(I16)</f>
        <v>1.6648205447956199</v>
      </c>
      <c r="K16" s="22">
        <v>11.057</v>
      </c>
      <c r="L16" s="22">
        <v>149.84299999999999</v>
      </c>
      <c r="M16" s="22">
        <v>6.9340000000000002</v>
      </c>
      <c r="N16" s="22">
        <v>200.00800000000001</v>
      </c>
      <c r="O16" s="22">
        <v>35.341000000000001</v>
      </c>
    </row>
    <row r="17" spans="1:15" x14ac:dyDescent="0.2">
      <c r="A17" s="26">
        <v>3</v>
      </c>
      <c r="B17" s="22" t="s">
        <v>249</v>
      </c>
      <c r="C17" s="22" t="s">
        <v>248</v>
      </c>
      <c r="D17" s="22" t="s">
        <v>10</v>
      </c>
      <c r="E17" s="22" t="s">
        <v>47</v>
      </c>
      <c r="F17" s="26">
        <v>2</v>
      </c>
      <c r="G17" s="22" t="s">
        <v>228</v>
      </c>
      <c r="H17" s="22" t="s">
        <v>218</v>
      </c>
      <c r="I17" s="22">
        <v>14.936</v>
      </c>
      <c r="J17" s="22">
        <f>LOG10(I17)</f>
        <v>1.174234304941022</v>
      </c>
      <c r="K17" s="22">
        <v>2.7989999999999999</v>
      </c>
      <c r="L17" s="22">
        <v>68.400000000000006</v>
      </c>
      <c r="M17" s="22">
        <v>3.5470000000000002</v>
      </c>
      <c r="N17" s="22">
        <v>40.790999999999997</v>
      </c>
      <c r="O17" s="22">
        <v>11.420999999999999</v>
      </c>
    </row>
    <row r="18" spans="1:15" x14ac:dyDescent="0.2">
      <c r="A18" s="26">
        <v>3</v>
      </c>
      <c r="B18" s="22" t="s">
        <v>249</v>
      </c>
      <c r="C18" s="22" t="s">
        <v>248</v>
      </c>
      <c r="D18" s="22" t="s">
        <v>10</v>
      </c>
      <c r="E18" s="22" t="s">
        <v>47</v>
      </c>
      <c r="F18" s="26">
        <v>3</v>
      </c>
      <c r="G18" s="22" t="s">
        <v>218</v>
      </c>
      <c r="H18" s="22" t="s">
        <v>218</v>
      </c>
      <c r="I18" s="22" t="s">
        <v>246</v>
      </c>
      <c r="K18" s="22" t="s">
        <v>246</v>
      </c>
      <c r="L18" s="22" t="s">
        <v>246</v>
      </c>
      <c r="M18" s="22" t="s">
        <v>246</v>
      </c>
      <c r="N18" s="22" t="s">
        <v>246</v>
      </c>
      <c r="O18" s="22" t="s">
        <v>246</v>
      </c>
    </row>
    <row r="19" spans="1:15" x14ac:dyDescent="0.2">
      <c r="A19" s="26">
        <v>3</v>
      </c>
      <c r="B19" s="22" t="s">
        <v>249</v>
      </c>
      <c r="C19" s="22" t="s">
        <v>248</v>
      </c>
      <c r="D19" s="22" t="s">
        <v>10</v>
      </c>
      <c r="E19" s="22" t="s">
        <v>47</v>
      </c>
      <c r="F19" s="26">
        <v>4</v>
      </c>
      <c r="G19" s="22" t="s">
        <v>224</v>
      </c>
      <c r="H19" s="22" t="s">
        <v>218</v>
      </c>
      <c r="I19" s="22">
        <v>109.89400000000001</v>
      </c>
      <c r="J19" s="22">
        <f>LOG10(I19)</f>
        <v>2.0409739814314518</v>
      </c>
      <c r="K19" s="22">
        <v>22.51</v>
      </c>
      <c r="L19" s="22">
        <v>307.505</v>
      </c>
      <c r="M19" s="22">
        <v>12.999000000000001</v>
      </c>
      <c r="N19" s="22">
        <v>407.70400000000001</v>
      </c>
      <c r="O19" s="22">
        <v>84.03</v>
      </c>
    </row>
    <row r="20" spans="1:15" x14ac:dyDescent="0.2">
      <c r="A20" s="26">
        <v>3</v>
      </c>
      <c r="B20" s="22" t="s">
        <v>249</v>
      </c>
      <c r="C20" s="22" t="s">
        <v>248</v>
      </c>
      <c r="D20" s="22" t="s">
        <v>11</v>
      </c>
      <c r="E20" s="22" t="s">
        <v>47</v>
      </c>
      <c r="F20" s="26">
        <v>1</v>
      </c>
      <c r="G20" s="22" t="s">
        <v>230</v>
      </c>
      <c r="H20" s="22" t="s">
        <v>218</v>
      </c>
      <c r="I20" s="22">
        <v>46.219000000000001</v>
      </c>
      <c r="J20" s="22">
        <f>LOG10(I20)</f>
        <v>1.6648205447956199</v>
      </c>
      <c r="K20" s="22">
        <v>11.057</v>
      </c>
      <c r="L20" s="22">
        <v>149.84299999999999</v>
      </c>
      <c r="M20" s="22">
        <v>6.9340000000000002</v>
      </c>
      <c r="N20" s="22">
        <v>200.00800000000001</v>
      </c>
      <c r="O20" s="22">
        <v>35.341000000000001</v>
      </c>
    </row>
    <row r="21" spans="1:15" x14ac:dyDescent="0.2">
      <c r="A21" s="26">
        <v>3</v>
      </c>
      <c r="B21" s="22" t="s">
        <v>249</v>
      </c>
      <c r="C21" s="22" t="s">
        <v>248</v>
      </c>
      <c r="D21" s="22" t="s">
        <v>11</v>
      </c>
      <c r="E21" s="22" t="s">
        <v>47</v>
      </c>
      <c r="F21" s="26">
        <v>2</v>
      </c>
      <c r="G21" s="22" t="s">
        <v>224</v>
      </c>
      <c r="H21" s="22" t="s">
        <v>218</v>
      </c>
      <c r="I21" s="22">
        <v>109.89400000000001</v>
      </c>
      <c r="J21" s="22">
        <f>LOG10(I21)</f>
        <v>2.0409739814314518</v>
      </c>
      <c r="K21" s="22">
        <v>22.51</v>
      </c>
      <c r="L21" s="22">
        <v>307.505</v>
      </c>
      <c r="M21" s="22">
        <v>12.999000000000001</v>
      </c>
      <c r="N21" s="22">
        <v>407.70400000000001</v>
      </c>
      <c r="O21" s="22">
        <v>84.03</v>
      </c>
    </row>
    <row r="22" spans="1:15" x14ac:dyDescent="0.2">
      <c r="A22" s="26">
        <v>3</v>
      </c>
      <c r="B22" s="22" t="s">
        <v>249</v>
      </c>
      <c r="C22" s="22" t="s">
        <v>248</v>
      </c>
      <c r="D22" s="22" t="s">
        <v>11</v>
      </c>
      <c r="E22" s="22" t="s">
        <v>47</v>
      </c>
      <c r="F22" s="26">
        <v>3</v>
      </c>
      <c r="G22" s="22" t="s">
        <v>218</v>
      </c>
      <c r="H22" s="22" t="s">
        <v>218</v>
      </c>
      <c r="I22" s="22" t="s">
        <v>246</v>
      </c>
      <c r="K22" s="22" t="s">
        <v>246</v>
      </c>
      <c r="L22" s="22" t="s">
        <v>246</v>
      </c>
      <c r="M22" s="22" t="s">
        <v>246</v>
      </c>
      <c r="N22" s="22" t="s">
        <v>246</v>
      </c>
      <c r="O22" s="22" t="s">
        <v>246</v>
      </c>
    </row>
    <row r="23" spans="1:15" x14ac:dyDescent="0.2">
      <c r="A23" s="26">
        <v>3</v>
      </c>
      <c r="B23" s="22" t="s">
        <v>249</v>
      </c>
      <c r="C23" s="22" t="s">
        <v>248</v>
      </c>
      <c r="D23" s="22" t="s">
        <v>11</v>
      </c>
      <c r="E23" s="22" t="s">
        <v>47</v>
      </c>
      <c r="F23" s="26">
        <v>4</v>
      </c>
      <c r="G23" s="22" t="s">
        <v>224</v>
      </c>
      <c r="H23" s="22" t="s">
        <v>218</v>
      </c>
      <c r="I23" s="22">
        <v>109.89400000000001</v>
      </c>
      <c r="J23" s="22">
        <f>LOG10(I23)</f>
        <v>2.0409739814314518</v>
      </c>
      <c r="K23" s="22">
        <v>22.51</v>
      </c>
      <c r="L23" s="22">
        <v>307.505</v>
      </c>
      <c r="M23" s="22">
        <v>12.999000000000001</v>
      </c>
      <c r="N23" s="22">
        <v>407.70400000000001</v>
      </c>
      <c r="O23" s="22">
        <v>84.03</v>
      </c>
    </row>
    <row r="24" spans="1:15" x14ac:dyDescent="0.2">
      <c r="A24" s="26">
        <v>3</v>
      </c>
      <c r="B24" s="22" t="s">
        <v>249</v>
      </c>
      <c r="C24" s="22" t="s">
        <v>248</v>
      </c>
      <c r="D24" s="22" t="s">
        <v>12</v>
      </c>
      <c r="E24" s="22" t="s">
        <v>47</v>
      </c>
      <c r="F24" s="26">
        <v>1</v>
      </c>
      <c r="G24" s="22" t="s">
        <v>230</v>
      </c>
      <c r="H24" s="22" t="s">
        <v>218</v>
      </c>
      <c r="I24" s="22">
        <v>46.219000000000001</v>
      </c>
      <c r="J24" s="22">
        <f>LOG10(I24)</f>
        <v>1.6648205447956199</v>
      </c>
      <c r="K24" s="22">
        <v>11.057</v>
      </c>
      <c r="L24" s="22">
        <v>149.84299999999999</v>
      </c>
      <c r="M24" s="22">
        <v>6.9340000000000002</v>
      </c>
      <c r="N24" s="22">
        <v>200.00800000000001</v>
      </c>
      <c r="O24" s="22">
        <v>35.341000000000001</v>
      </c>
    </row>
    <row r="25" spans="1:15" x14ac:dyDescent="0.2">
      <c r="A25" s="26">
        <v>3</v>
      </c>
      <c r="B25" s="22" t="s">
        <v>249</v>
      </c>
      <c r="C25" s="22" t="s">
        <v>248</v>
      </c>
      <c r="D25" s="22" t="s">
        <v>12</v>
      </c>
      <c r="E25" s="22" t="s">
        <v>47</v>
      </c>
      <c r="F25" s="26">
        <v>2</v>
      </c>
      <c r="G25" s="22" t="s">
        <v>222</v>
      </c>
      <c r="H25" s="22" t="s">
        <v>218</v>
      </c>
      <c r="I25" s="22">
        <v>9.3279999999999994</v>
      </c>
      <c r="J25" s="22">
        <f>LOG10(I25)</f>
        <v>0.96978853741493887</v>
      </c>
      <c r="K25" s="22">
        <v>2.0659999999999998</v>
      </c>
      <c r="L25" s="22">
        <v>27.088000000000001</v>
      </c>
      <c r="M25" s="22">
        <v>1.1639999999999999</v>
      </c>
      <c r="N25" s="22">
        <v>36.185000000000002</v>
      </c>
      <c r="O25" s="22">
        <v>7.133</v>
      </c>
    </row>
    <row r="26" spans="1:15" x14ac:dyDescent="0.2">
      <c r="A26" s="26">
        <v>3</v>
      </c>
      <c r="B26" s="22" t="s">
        <v>249</v>
      </c>
      <c r="C26" s="22" t="s">
        <v>248</v>
      </c>
      <c r="D26" s="22" t="s">
        <v>12</v>
      </c>
      <c r="E26" s="22" t="s">
        <v>47</v>
      </c>
      <c r="F26" s="26">
        <v>3</v>
      </c>
      <c r="G26" s="22" t="s">
        <v>221</v>
      </c>
      <c r="H26" s="22" t="s">
        <v>218</v>
      </c>
      <c r="I26" s="22">
        <v>23.978999999999999</v>
      </c>
      <c r="J26" s="22">
        <f>LOG10(I26)</f>
        <v>1.3798310676895396</v>
      </c>
      <c r="K26" s="22">
        <v>4.7560000000000002</v>
      </c>
      <c r="L26" s="22">
        <v>96.519000000000005</v>
      </c>
      <c r="M26" s="22">
        <v>3.1429999999999998</v>
      </c>
      <c r="N26" s="22">
        <v>99.956999999999994</v>
      </c>
      <c r="O26" s="22">
        <v>18.335999999999999</v>
      </c>
    </row>
    <row r="27" spans="1:15" x14ac:dyDescent="0.2">
      <c r="A27" s="26">
        <v>3</v>
      </c>
      <c r="B27" s="22" t="s">
        <v>249</v>
      </c>
      <c r="C27" s="22" t="s">
        <v>248</v>
      </c>
      <c r="D27" s="22" t="s">
        <v>12</v>
      </c>
      <c r="E27" s="22" t="s">
        <v>47</v>
      </c>
      <c r="F27" s="26">
        <v>4</v>
      </c>
      <c r="G27" s="22" t="s">
        <v>218</v>
      </c>
      <c r="H27" s="22" t="s">
        <v>218</v>
      </c>
      <c r="I27" s="22" t="s">
        <v>246</v>
      </c>
      <c r="K27" s="22" t="s">
        <v>246</v>
      </c>
      <c r="L27" s="22" t="s">
        <v>246</v>
      </c>
      <c r="M27" s="22" t="s">
        <v>246</v>
      </c>
      <c r="N27" s="22" t="s">
        <v>246</v>
      </c>
      <c r="O27" s="22" t="s">
        <v>246</v>
      </c>
    </row>
    <row r="28" spans="1:15" x14ac:dyDescent="0.2">
      <c r="A28" s="26">
        <v>3</v>
      </c>
      <c r="B28" s="22" t="s">
        <v>249</v>
      </c>
      <c r="C28" s="22" t="s">
        <v>250</v>
      </c>
      <c r="D28" s="22" t="s">
        <v>12</v>
      </c>
      <c r="E28" s="22" t="s">
        <v>247</v>
      </c>
      <c r="F28" s="26">
        <v>1</v>
      </c>
      <c r="G28" s="26" t="s">
        <v>230</v>
      </c>
      <c r="H28" s="22" t="s">
        <v>218</v>
      </c>
      <c r="I28" s="22">
        <v>46.219000000000001</v>
      </c>
      <c r="J28" s="22">
        <f>LOG10(I28)</f>
        <v>1.6648205447956199</v>
      </c>
      <c r="K28" s="22">
        <v>11.057</v>
      </c>
      <c r="L28" s="26">
        <v>149.84299999999999</v>
      </c>
      <c r="M28" s="22">
        <v>6.9340000000000002</v>
      </c>
      <c r="N28" s="22">
        <v>200.00800000000001</v>
      </c>
      <c r="O28" s="22">
        <v>35.341000000000001</v>
      </c>
    </row>
    <row r="29" spans="1:15" x14ac:dyDescent="0.2">
      <c r="A29" s="26">
        <v>3</v>
      </c>
      <c r="B29" s="22" t="s">
        <v>249</v>
      </c>
      <c r="C29" s="22" t="s">
        <v>250</v>
      </c>
      <c r="D29" s="22" t="s">
        <v>12</v>
      </c>
      <c r="E29" s="22" t="s">
        <v>247</v>
      </c>
      <c r="F29" s="26">
        <v>2</v>
      </c>
      <c r="G29" s="26" t="s">
        <v>228</v>
      </c>
      <c r="H29" s="22" t="s">
        <v>218</v>
      </c>
      <c r="I29" s="22">
        <v>14.936</v>
      </c>
      <c r="J29" s="22">
        <f>LOG10(I29)</f>
        <v>1.174234304941022</v>
      </c>
      <c r="K29" s="22">
        <v>2.7989999999999999</v>
      </c>
      <c r="L29" s="26">
        <v>68.400000000000006</v>
      </c>
      <c r="M29" s="22">
        <v>3.5470000000000002</v>
      </c>
      <c r="N29" s="22">
        <v>40.790999999999997</v>
      </c>
      <c r="O29" s="22">
        <v>11.420999999999999</v>
      </c>
    </row>
    <row r="30" spans="1:15" x14ac:dyDescent="0.2">
      <c r="A30" s="26">
        <v>3</v>
      </c>
      <c r="B30" s="22" t="s">
        <v>249</v>
      </c>
      <c r="C30" s="22" t="s">
        <v>250</v>
      </c>
      <c r="D30" s="22" t="s">
        <v>12</v>
      </c>
      <c r="E30" s="22" t="s">
        <v>247</v>
      </c>
      <c r="F30" s="26">
        <v>3</v>
      </c>
      <c r="G30" s="26" t="s">
        <v>221</v>
      </c>
      <c r="H30" s="22" t="s">
        <v>218</v>
      </c>
      <c r="I30" s="22">
        <v>23.978999999999999</v>
      </c>
      <c r="J30" s="22">
        <f>LOG10(I30)</f>
        <v>1.3798310676895396</v>
      </c>
      <c r="K30" s="22">
        <v>4.7560000000000002</v>
      </c>
      <c r="L30" s="26">
        <v>96.519000000000005</v>
      </c>
      <c r="M30" s="22">
        <v>3.1429999999999998</v>
      </c>
      <c r="N30" s="22">
        <v>99.956999999999994</v>
      </c>
      <c r="O30" s="22">
        <v>18.335999999999999</v>
      </c>
    </row>
    <row r="31" spans="1:15" x14ac:dyDescent="0.2">
      <c r="A31" s="26">
        <v>3</v>
      </c>
      <c r="B31" s="22" t="s">
        <v>249</v>
      </c>
      <c r="C31" s="22" t="s">
        <v>250</v>
      </c>
      <c r="D31" s="22" t="s">
        <v>12</v>
      </c>
      <c r="E31" s="22" t="s">
        <v>247</v>
      </c>
      <c r="F31" s="26">
        <v>4</v>
      </c>
      <c r="G31" s="26" t="s">
        <v>221</v>
      </c>
      <c r="H31" s="22" t="s">
        <v>218</v>
      </c>
      <c r="I31" s="22">
        <v>23.978999999999999</v>
      </c>
      <c r="J31" s="22">
        <f>LOG10(I31)</f>
        <v>1.3798310676895396</v>
      </c>
      <c r="K31" s="22">
        <v>4.7560000000000002</v>
      </c>
      <c r="L31" s="26">
        <v>96.519000000000005</v>
      </c>
      <c r="M31" s="22">
        <v>3.1429999999999998</v>
      </c>
      <c r="N31" s="22">
        <v>99.956999999999994</v>
      </c>
      <c r="O31" s="22">
        <v>18.335999999999999</v>
      </c>
    </row>
    <row r="32" spans="1:15" x14ac:dyDescent="0.2">
      <c r="A32" s="26">
        <v>3</v>
      </c>
      <c r="B32" s="22" t="s">
        <v>249</v>
      </c>
      <c r="C32" s="22" t="s">
        <v>248</v>
      </c>
      <c r="D32" s="22" t="s">
        <v>12</v>
      </c>
      <c r="E32" s="22" t="s">
        <v>247</v>
      </c>
      <c r="F32" s="26">
        <v>1</v>
      </c>
      <c r="G32" s="26" t="s">
        <v>224</v>
      </c>
      <c r="H32" s="22" t="s">
        <v>218</v>
      </c>
      <c r="I32" s="22">
        <v>109.89400000000001</v>
      </c>
      <c r="J32" s="22">
        <f>LOG10(I32)</f>
        <v>2.0409739814314518</v>
      </c>
      <c r="K32" s="22">
        <v>22.51</v>
      </c>
      <c r="L32" s="26">
        <v>307.505</v>
      </c>
      <c r="M32" s="22">
        <v>12.999000000000001</v>
      </c>
      <c r="N32" s="22">
        <v>407.70400000000001</v>
      </c>
      <c r="O32" s="22">
        <v>84.03</v>
      </c>
    </row>
    <row r="33" spans="1:15" x14ac:dyDescent="0.2">
      <c r="A33" s="26">
        <v>3</v>
      </c>
      <c r="B33" s="22" t="s">
        <v>249</v>
      </c>
      <c r="C33" s="22" t="s">
        <v>248</v>
      </c>
      <c r="D33" s="22" t="s">
        <v>12</v>
      </c>
      <c r="E33" s="22" t="s">
        <v>247</v>
      </c>
      <c r="F33" s="26">
        <v>2</v>
      </c>
      <c r="G33" s="26" t="s">
        <v>222</v>
      </c>
      <c r="H33" s="22" t="s">
        <v>218</v>
      </c>
      <c r="I33" s="22">
        <v>9.3279999999999994</v>
      </c>
      <c r="J33" s="22">
        <f>LOG10(I33)</f>
        <v>0.96978853741493887</v>
      </c>
      <c r="K33" s="22">
        <v>2.0659999999999998</v>
      </c>
      <c r="L33" s="26">
        <v>27.088000000000001</v>
      </c>
      <c r="M33" s="22">
        <v>1.1639999999999999</v>
      </c>
      <c r="N33" s="22">
        <v>36.185000000000002</v>
      </c>
      <c r="O33" s="22">
        <v>7.133</v>
      </c>
    </row>
    <row r="34" spans="1:15" x14ac:dyDescent="0.2">
      <c r="A34" s="26">
        <v>3</v>
      </c>
      <c r="B34" s="22" t="s">
        <v>249</v>
      </c>
      <c r="C34" s="22" t="s">
        <v>248</v>
      </c>
      <c r="D34" s="22" t="s">
        <v>12</v>
      </c>
      <c r="E34" s="22" t="s">
        <v>247</v>
      </c>
      <c r="F34" s="26">
        <v>3</v>
      </c>
      <c r="G34" s="26" t="s">
        <v>221</v>
      </c>
      <c r="H34" s="22" t="s">
        <v>218</v>
      </c>
      <c r="I34" s="22">
        <v>23.978999999999999</v>
      </c>
      <c r="J34" s="22">
        <f>LOG10(I34)</f>
        <v>1.3798310676895396</v>
      </c>
      <c r="K34" s="22">
        <v>4.7560000000000002</v>
      </c>
      <c r="L34" s="26">
        <v>96.519000000000005</v>
      </c>
      <c r="M34" s="22">
        <v>3.1429999999999998</v>
      </c>
      <c r="N34" s="22">
        <v>99.956999999999994</v>
      </c>
      <c r="O34" s="22">
        <v>18.335999999999999</v>
      </c>
    </row>
    <row r="35" spans="1:15" x14ac:dyDescent="0.2">
      <c r="A35" s="26">
        <v>3</v>
      </c>
      <c r="B35" s="22" t="s">
        <v>249</v>
      </c>
      <c r="C35" s="22" t="s">
        <v>248</v>
      </c>
      <c r="D35" s="22" t="s">
        <v>12</v>
      </c>
      <c r="E35" s="22" t="s">
        <v>247</v>
      </c>
      <c r="F35" s="26">
        <v>4</v>
      </c>
      <c r="G35" s="26" t="s">
        <v>218</v>
      </c>
      <c r="H35" s="22" t="s">
        <v>218</v>
      </c>
      <c r="I35" s="22" t="s">
        <v>246</v>
      </c>
      <c r="K35" s="22" t="s">
        <v>246</v>
      </c>
      <c r="L35" s="22" t="s">
        <v>246</v>
      </c>
      <c r="M35" s="22" t="s">
        <v>246</v>
      </c>
      <c r="N35" s="22" t="s">
        <v>246</v>
      </c>
      <c r="O35" s="22" t="s">
        <v>246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15</vt:i4>
      </vt:variant>
    </vt:vector>
  </HeadingPairs>
  <TitlesOfParts>
    <vt:vector size="30" baseType="lpstr">
      <vt:lpstr>Healthy 221206</vt:lpstr>
      <vt:lpstr>Injured 221212</vt:lpstr>
      <vt:lpstr>E.R- + E.R+ (discard)</vt:lpstr>
      <vt:lpstr>E.R- + E.R+ 230110 (x)</vt:lpstr>
      <vt:lpstr>E.R- + E.R+ 230130</vt:lpstr>
      <vt:lpstr>E.coli+Salm 221213</vt:lpstr>
      <vt:lpstr>Soil homogenate 230117</vt:lpstr>
      <vt:lpstr>Growth curve 230214</vt:lpstr>
      <vt:lpstr>Color reading</vt:lpstr>
      <vt:lpstr>Repeat of all tests 20231025</vt:lpstr>
      <vt:lpstr>Statistics</vt:lpstr>
      <vt:lpstr>Inoculum</vt:lpstr>
      <vt:lpstr>Background Flora Leaf Washes</vt:lpstr>
      <vt:lpstr>MPN LPBR</vt:lpstr>
      <vt:lpstr>MPN Results</vt:lpstr>
      <vt:lpstr>'MPN LPBR'!Blank_MP1_panel12</vt:lpstr>
      <vt:lpstr>'MPN LPBR'!Blank_MP1_panel16</vt:lpstr>
      <vt:lpstr>'MPN LPBR'!Blank_MP1_panel20</vt:lpstr>
      <vt:lpstr>'MPN LPBR'!Blank_MP1_panel24</vt:lpstr>
      <vt:lpstr>'MPN LPBR'!Blank_MP1_panel28</vt:lpstr>
      <vt:lpstr>'MPN LPBR'!Blank_MP1_panel32</vt:lpstr>
      <vt:lpstr>'MPN LPBR'!Blank_MP1_panel34</vt:lpstr>
      <vt:lpstr>'MPN LPBR'!Blank_MP1_panel36</vt:lpstr>
      <vt:lpstr>'MPN LPBR'!Blank_MP1_panel38</vt:lpstr>
      <vt:lpstr>'MPN LPBR'!Blank_MP1_panel40</vt:lpstr>
      <vt:lpstr>'MPN LPBR'!Blank_MP1_panel42</vt:lpstr>
      <vt:lpstr>'MPN LPBR'!Blank_MP1_panel44</vt:lpstr>
      <vt:lpstr>'MPN LPBR'!Blank_MP1_panel46</vt:lpstr>
      <vt:lpstr>'MPN LPBR'!Blank_MP1_panel48</vt:lpstr>
      <vt:lpstr>'MPN LPBR'!Blank_MP1_panel8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Zhujun Gao</cp:lastModifiedBy>
  <dcterms:created xsi:type="dcterms:W3CDTF">2022-12-13T20:24:22Z</dcterms:created>
  <dcterms:modified xsi:type="dcterms:W3CDTF">2024-02-17T04:34:25Z</dcterms:modified>
</cp:coreProperties>
</file>