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360" yWindow="45" windowWidth="19440" windowHeight="15600" activeTab="1"/>
  </bookViews>
  <sheets>
    <sheet name="Amphibole" sheetId="1" r:id="rId1"/>
    <sheet name="Omphacite" sheetId="5" r:id="rId2"/>
    <sheet name="Phengite" sheetId="2" r:id="rId3"/>
    <sheet name="Titanite" sheetId="3" r:id="rId4"/>
    <sheet name="Epidote" sheetId="6" r:id="rId5"/>
    <sheet name=" Garnet" sheetId="4" r:id="rId6"/>
  </sheets>
  <calcPr calcId="145621" iterate="1" iterateCount="1" iterateDelta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32" i="1" l="1"/>
  <c r="Y27" i="2"/>
  <c r="AG33" i="5"/>
  <c r="AD19" i="5"/>
  <c r="AD20" i="5"/>
  <c r="AD23" i="5"/>
  <c r="AD24" i="5"/>
  <c r="AD21" i="5"/>
  <c r="AD22" i="5"/>
  <c r="AD25" i="5"/>
  <c r="AD26" i="5"/>
  <c r="AD27" i="5"/>
  <c r="AD28" i="5"/>
  <c r="AD29" i="5"/>
  <c r="AD5" i="5"/>
  <c r="AD6" i="5"/>
  <c r="AD7" i="5"/>
  <c r="AD8" i="5"/>
  <c r="AD9" i="5"/>
  <c r="AD10" i="5"/>
  <c r="AD11" i="5"/>
  <c r="AD12" i="5"/>
  <c r="AD13" i="5"/>
  <c r="AD14" i="5"/>
  <c r="AD4" i="5"/>
  <c r="AD16" i="5" s="1"/>
  <c r="M4" i="5"/>
  <c r="M16" i="2"/>
  <c r="M17" i="2"/>
  <c r="M20" i="2"/>
  <c r="M21" i="2"/>
  <c r="M18" i="2"/>
  <c r="M19" i="2"/>
  <c r="M22" i="2"/>
  <c r="M23" i="2"/>
  <c r="M24" i="2"/>
  <c r="M25" i="2"/>
  <c r="M28" i="2" s="1"/>
  <c r="M26" i="2"/>
  <c r="M27" i="2"/>
  <c r="M4" i="2"/>
  <c r="M5" i="2"/>
  <c r="M6" i="2"/>
  <c r="M7" i="2"/>
  <c r="M8" i="2"/>
  <c r="M9" i="2"/>
  <c r="M10" i="2"/>
  <c r="M11" i="2"/>
  <c r="X12" i="4"/>
  <c r="X13" i="4"/>
  <c r="U10" i="4"/>
  <c r="U11" i="4"/>
  <c r="U13" i="4"/>
  <c r="T13" i="4"/>
  <c r="S13" i="4"/>
  <c r="R13" i="4"/>
  <c r="Q13" i="4"/>
  <c r="P13" i="4"/>
  <c r="N13" i="4"/>
  <c r="U12" i="4"/>
  <c r="T12" i="4"/>
  <c r="S12" i="4"/>
  <c r="R12" i="4"/>
  <c r="Q12" i="4"/>
  <c r="P12" i="4"/>
  <c r="N12" i="4"/>
  <c r="U4" i="4"/>
  <c r="U5" i="4"/>
  <c r="U7" i="4"/>
  <c r="T7" i="4"/>
  <c r="S7" i="4"/>
  <c r="R7" i="4"/>
  <c r="Q7" i="4"/>
  <c r="P7" i="4"/>
  <c r="N7" i="4"/>
  <c r="U6" i="4"/>
  <c r="T6" i="4"/>
  <c r="S6" i="4"/>
  <c r="R6" i="4"/>
  <c r="Q6" i="4"/>
  <c r="P6" i="4"/>
  <c r="N6" i="4"/>
  <c r="J13" i="4"/>
  <c r="G13" i="4"/>
  <c r="I13" i="4"/>
  <c r="H13" i="4"/>
  <c r="F13" i="4"/>
  <c r="E13" i="4"/>
  <c r="C13" i="4"/>
  <c r="J12" i="4"/>
  <c r="G12" i="4"/>
  <c r="I12" i="4"/>
  <c r="H12" i="4"/>
  <c r="F12" i="4"/>
  <c r="E12" i="4"/>
  <c r="C12" i="4"/>
  <c r="F6" i="4"/>
  <c r="H6" i="4"/>
  <c r="I6" i="4"/>
  <c r="G6" i="4"/>
  <c r="J6" i="4"/>
  <c r="F7" i="4"/>
  <c r="H7" i="4"/>
  <c r="I7" i="4"/>
  <c r="G7" i="4"/>
  <c r="J7" i="4"/>
  <c r="E7" i="4"/>
  <c r="C7" i="4"/>
  <c r="E6" i="4"/>
  <c r="C6" i="4"/>
  <c r="AB13" i="6"/>
  <c r="Y13" i="6"/>
  <c r="V13" i="6"/>
  <c r="S13" i="6"/>
  <c r="R13" i="6"/>
  <c r="P13" i="6"/>
  <c r="L13" i="6"/>
  <c r="I13" i="6"/>
  <c r="F13" i="6"/>
  <c r="D13" i="6"/>
  <c r="C13" i="6"/>
  <c r="AB12" i="6"/>
  <c r="Y12" i="6"/>
  <c r="V12" i="6"/>
  <c r="S12" i="6"/>
  <c r="R12" i="6"/>
  <c r="P12" i="6"/>
  <c r="L12" i="6"/>
  <c r="I12" i="6"/>
  <c r="F12" i="6"/>
  <c r="D12" i="6"/>
  <c r="C12" i="6"/>
  <c r="AB7" i="6"/>
  <c r="Y7" i="6"/>
  <c r="V7" i="6"/>
  <c r="S7" i="6"/>
  <c r="R7" i="6"/>
  <c r="P7" i="6"/>
  <c r="L7" i="6"/>
  <c r="I7" i="6"/>
  <c r="F7" i="6"/>
  <c r="D7" i="6"/>
  <c r="C7" i="6"/>
  <c r="AB6" i="6"/>
  <c r="Y6" i="6"/>
  <c r="V6" i="6"/>
  <c r="S6" i="6"/>
  <c r="R6" i="6"/>
  <c r="P6" i="6"/>
  <c r="L6" i="6"/>
  <c r="I6" i="6"/>
  <c r="F6" i="6"/>
  <c r="D6" i="6"/>
  <c r="C6" i="6"/>
  <c r="AB13" i="3"/>
  <c r="AB12" i="3"/>
  <c r="AB7" i="3"/>
  <c r="AB6" i="3"/>
  <c r="P12" i="3"/>
  <c r="Y13" i="3"/>
  <c r="V13" i="3"/>
  <c r="R13" i="3"/>
  <c r="Q13" i="3"/>
  <c r="P13" i="3"/>
  <c r="Y12" i="3"/>
  <c r="V12" i="3"/>
  <c r="R12" i="3"/>
  <c r="Q12" i="3"/>
  <c r="P6" i="3"/>
  <c r="Y7" i="3"/>
  <c r="V7" i="3"/>
  <c r="R7" i="3"/>
  <c r="Q7" i="3"/>
  <c r="P7" i="3"/>
  <c r="Y6" i="3"/>
  <c r="V6" i="3"/>
  <c r="R6" i="3"/>
  <c r="Q6" i="3"/>
  <c r="C13" i="3"/>
  <c r="D13" i="3"/>
  <c r="E13" i="3"/>
  <c r="I13" i="3"/>
  <c r="L13" i="3"/>
  <c r="D12" i="3"/>
  <c r="E12" i="3"/>
  <c r="I12" i="3"/>
  <c r="L12" i="3"/>
  <c r="C12" i="3"/>
  <c r="L7" i="3"/>
  <c r="I7" i="3"/>
  <c r="D7" i="3"/>
  <c r="E7" i="3"/>
  <c r="C7" i="3"/>
  <c r="D6" i="3"/>
  <c r="E6" i="3"/>
  <c r="I6" i="3"/>
  <c r="L6" i="3"/>
  <c r="C6" i="3"/>
  <c r="AD30" i="2"/>
  <c r="AD28" i="2"/>
  <c r="AD27" i="2"/>
  <c r="AD13" i="2"/>
  <c r="AD12" i="2"/>
  <c r="AG16" i="5"/>
  <c r="AG15" i="5"/>
  <c r="Y28" i="2"/>
  <c r="AA13" i="2"/>
  <c r="AA12" i="2"/>
  <c r="Z13" i="2"/>
  <c r="Z12" i="2"/>
  <c r="Y13" i="2"/>
  <c r="Y12" i="2"/>
  <c r="V13" i="2"/>
  <c r="V12" i="2"/>
  <c r="T13" i="2"/>
  <c r="T12" i="2"/>
  <c r="S13" i="2"/>
  <c r="S12" i="2"/>
  <c r="H27" i="2"/>
  <c r="K27" i="2"/>
  <c r="L27" i="2"/>
  <c r="H28" i="2"/>
  <c r="K28" i="2"/>
  <c r="L28" i="2"/>
  <c r="Q27" i="2"/>
  <c r="S27" i="2"/>
  <c r="T27" i="2"/>
  <c r="V27" i="2"/>
  <c r="Z27" i="2"/>
  <c r="AA27" i="2"/>
  <c r="S28" i="2"/>
  <c r="T28" i="2"/>
  <c r="V28" i="2"/>
  <c r="Z28" i="2"/>
  <c r="AA28" i="2"/>
  <c r="Q28" i="2"/>
  <c r="Q13" i="2"/>
  <c r="Q12" i="2"/>
  <c r="H12" i="2"/>
  <c r="K12" i="2"/>
  <c r="L12" i="2"/>
  <c r="H13" i="2"/>
  <c r="K13" i="2"/>
  <c r="L13" i="2"/>
  <c r="E12" i="2"/>
  <c r="F12" i="2"/>
  <c r="E13" i="2"/>
  <c r="F13" i="2"/>
  <c r="E27" i="2"/>
  <c r="F27" i="2"/>
  <c r="E28" i="2"/>
  <c r="F28" i="2"/>
  <c r="C27" i="2"/>
  <c r="C28" i="2"/>
  <c r="C13" i="2"/>
  <c r="C12" i="2"/>
  <c r="AG30" i="5"/>
  <c r="AG31" i="5"/>
  <c r="T15" i="5"/>
  <c r="N4" i="5"/>
  <c r="N5" i="5"/>
  <c r="N8" i="5"/>
  <c r="N9" i="5"/>
  <c r="N10" i="5"/>
  <c r="N6" i="5"/>
  <c r="N7" i="5"/>
  <c r="N11" i="5"/>
  <c r="N12" i="5"/>
  <c r="N13" i="5"/>
  <c r="N14" i="5"/>
  <c r="P14" i="1"/>
  <c r="P15" i="1"/>
  <c r="E14" i="1"/>
  <c r="F14" i="1"/>
  <c r="H14" i="1"/>
  <c r="I14" i="1"/>
  <c r="J14" i="1"/>
  <c r="L14" i="1"/>
  <c r="R14" i="1"/>
  <c r="S14" i="1"/>
  <c r="U14" i="1"/>
  <c r="V14" i="1"/>
  <c r="W14" i="1"/>
  <c r="Y4" i="1"/>
  <c r="Y5" i="1"/>
  <c r="Y6" i="1"/>
  <c r="Y7" i="1"/>
  <c r="Y8" i="1"/>
  <c r="Y9" i="1"/>
  <c r="Y10" i="1"/>
  <c r="Y11" i="1"/>
  <c r="Y12" i="1"/>
  <c r="Y13" i="1"/>
  <c r="Y14" i="1"/>
  <c r="AB14" i="1"/>
  <c r="E15" i="1"/>
  <c r="F15" i="1"/>
  <c r="H15" i="1"/>
  <c r="I15" i="1"/>
  <c r="J15" i="1"/>
  <c r="L15" i="1"/>
  <c r="R15" i="1"/>
  <c r="S15" i="1"/>
  <c r="U15" i="1"/>
  <c r="V15" i="1"/>
  <c r="W15" i="1"/>
  <c r="AB15" i="1"/>
  <c r="C15" i="1"/>
  <c r="C14" i="1"/>
  <c r="AB29" i="1"/>
  <c r="AB30" i="1"/>
  <c r="Y20" i="1"/>
  <c r="Y21" i="1"/>
  <c r="Y18" i="1"/>
  <c r="Y30" i="1" s="1"/>
  <c r="Y19" i="1"/>
  <c r="Y22" i="1"/>
  <c r="Y23" i="1"/>
  <c r="Y24" i="1"/>
  <c r="Y25" i="1"/>
  <c r="Y26" i="1"/>
  <c r="Y27" i="1"/>
  <c r="Y28" i="1"/>
  <c r="W30" i="1"/>
  <c r="V30" i="1"/>
  <c r="U30" i="1"/>
  <c r="S30" i="1"/>
  <c r="R30" i="1"/>
  <c r="P30" i="1"/>
  <c r="I30" i="1"/>
  <c r="J30" i="1"/>
  <c r="L30" i="1"/>
  <c r="H30" i="1"/>
  <c r="F30" i="1"/>
  <c r="C30" i="1"/>
  <c r="E30" i="1"/>
  <c r="E29" i="1"/>
  <c r="F29" i="1"/>
  <c r="H29" i="1"/>
  <c r="I29" i="1"/>
  <c r="J29" i="1"/>
  <c r="L29" i="1"/>
  <c r="P29" i="1"/>
  <c r="R29" i="1"/>
  <c r="S29" i="1"/>
  <c r="U29" i="1"/>
  <c r="V29" i="1"/>
  <c r="W29" i="1"/>
  <c r="C29" i="1"/>
  <c r="AB16" i="5"/>
  <c r="Z16" i="5"/>
  <c r="Y16" i="5"/>
  <c r="W16" i="5"/>
  <c r="V16" i="5"/>
  <c r="T16" i="5"/>
  <c r="AB15" i="5"/>
  <c r="Z15" i="5"/>
  <c r="Y15" i="5"/>
  <c r="W15" i="5"/>
  <c r="V15" i="5"/>
  <c r="Z30" i="5"/>
  <c r="Z31" i="5"/>
  <c r="AB31" i="5"/>
  <c r="Y31" i="5"/>
  <c r="W31" i="5"/>
  <c r="V31" i="5"/>
  <c r="T31" i="5"/>
  <c r="AB30" i="5"/>
  <c r="Y30" i="5"/>
  <c r="W30" i="5"/>
  <c r="V30" i="5"/>
  <c r="T30" i="5"/>
  <c r="C30" i="5"/>
  <c r="E30" i="5"/>
  <c r="F30" i="5"/>
  <c r="H30" i="5"/>
  <c r="I30" i="5"/>
  <c r="K30" i="5"/>
  <c r="M30" i="5"/>
  <c r="N19" i="5"/>
  <c r="N20" i="5"/>
  <c r="N23" i="5"/>
  <c r="N24" i="5"/>
  <c r="N21" i="5"/>
  <c r="N22" i="5"/>
  <c r="N25" i="5"/>
  <c r="N26" i="5"/>
  <c r="N27" i="5"/>
  <c r="N28" i="5"/>
  <c r="N29" i="5"/>
  <c r="O19" i="5"/>
  <c r="O20" i="5"/>
  <c r="P20" i="5" s="1"/>
  <c r="O23" i="5"/>
  <c r="O24" i="5"/>
  <c r="P24" i="5" s="1"/>
  <c r="O21" i="5"/>
  <c r="O22" i="5"/>
  <c r="P22" i="5" s="1"/>
  <c r="O25" i="5"/>
  <c r="O26" i="5"/>
  <c r="P26" i="5" s="1"/>
  <c r="O27" i="5"/>
  <c r="O28" i="5"/>
  <c r="P28" i="5" s="1"/>
  <c r="O29" i="5"/>
  <c r="P19" i="5"/>
  <c r="P23" i="5"/>
  <c r="P21" i="5"/>
  <c r="P25" i="5"/>
  <c r="P27" i="5"/>
  <c r="P29" i="5"/>
  <c r="C31" i="5"/>
  <c r="E31" i="5"/>
  <c r="F31" i="5"/>
  <c r="H31" i="5"/>
  <c r="I31" i="5"/>
  <c r="K31" i="5"/>
  <c r="M31" i="5"/>
  <c r="N31" i="5"/>
  <c r="O4" i="5"/>
  <c r="P4" i="5" s="1"/>
  <c r="O5" i="5"/>
  <c r="P5" i="5" s="1"/>
  <c r="O8" i="5"/>
  <c r="P8" i="5" s="1"/>
  <c r="O9" i="5"/>
  <c r="P9" i="5" s="1"/>
  <c r="O10" i="5"/>
  <c r="P10" i="5" s="1"/>
  <c r="O6" i="5"/>
  <c r="P6" i="5" s="1"/>
  <c r="O7" i="5"/>
  <c r="P7" i="5" s="1"/>
  <c r="O11" i="5"/>
  <c r="P11" i="5" s="1"/>
  <c r="O12" i="5"/>
  <c r="P12" i="5" s="1"/>
  <c r="O13" i="5"/>
  <c r="P13" i="5" s="1"/>
  <c r="O14" i="5"/>
  <c r="P14" i="5" s="1"/>
  <c r="E15" i="5"/>
  <c r="F15" i="5"/>
  <c r="H15" i="5"/>
  <c r="I15" i="5"/>
  <c r="K15" i="5"/>
  <c r="M15" i="5"/>
  <c r="O15" i="5"/>
  <c r="E16" i="5"/>
  <c r="F16" i="5"/>
  <c r="H16" i="5"/>
  <c r="I16" i="5"/>
  <c r="K16" i="5"/>
  <c r="M16" i="5"/>
  <c r="N16" i="5"/>
  <c r="O16" i="5"/>
  <c r="C16" i="5"/>
  <c r="C15" i="5"/>
  <c r="CD36" i="2"/>
  <c r="CD37" i="2"/>
  <c r="CD38" i="2" s="1"/>
  <c r="CE36" i="2"/>
  <c r="CE35" i="2"/>
  <c r="O30" i="5" l="1"/>
  <c r="N30" i="5"/>
  <c r="M13" i="2"/>
  <c r="M12" i="2"/>
  <c r="CE38" i="2"/>
  <c r="CD39" i="2"/>
  <c r="CE37" i="2"/>
  <c r="Y29" i="1"/>
  <c r="Y15" i="1"/>
  <c r="P30" i="5"/>
  <c r="P31" i="5"/>
  <c r="P16" i="5"/>
  <c r="N15" i="5"/>
  <c r="AD15" i="5"/>
  <c r="O31" i="5"/>
  <c r="P15" i="5"/>
  <c r="CD40" i="2" l="1"/>
  <c r="CE39" i="2"/>
  <c r="CD41" i="2" l="1"/>
  <c r="CE40" i="2"/>
  <c r="CD42" i="2" l="1"/>
  <c r="CE41" i="2"/>
  <c r="CE42" i="2" l="1"/>
  <c r="CD43" i="2"/>
  <c r="CD44" i="2" l="1"/>
  <c r="CE43" i="2"/>
  <c r="CD45" i="2" l="1"/>
  <c r="CE44" i="2"/>
  <c r="CD46" i="2" l="1"/>
  <c r="CE45" i="2"/>
  <c r="CE46" i="2" l="1"/>
  <c r="CD47" i="2"/>
  <c r="CD48" i="2" l="1"/>
  <c r="CE47" i="2"/>
  <c r="CD49" i="2" l="1"/>
  <c r="CE49" i="2" s="1"/>
  <c r="CE48" i="2"/>
</calcChain>
</file>

<file path=xl/sharedStrings.xml><?xml version="1.0" encoding="utf-8"?>
<sst xmlns="http://schemas.openxmlformats.org/spreadsheetml/2006/main" count="1215" uniqueCount="189">
  <si>
    <t xml:space="preserve"> </t>
  </si>
  <si>
    <t xml:space="preserve">  Total  </t>
  </si>
  <si>
    <t>Na</t>
  </si>
  <si>
    <t xml:space="preserve">DR-E3-001-amp_a-1 </t>
  </si>
  <si>
    <t xml:space="preserve">DR-E3-002-amp_c-1 </t>
  </si>
  <si>
    <t xml:space="preserve">DR-E3-005-amp_a-1 </t>
  </si>
  <si>
    <t xml:space="preserve">DR-E3-005-amp_a-2 </t>
  </si>
  <si>
    <t xml:space="preserve">DR-E3-005-amp_a-3 </t>
  </si>
  <si>
    <t xml:space="preserve">DR-E3-006-amp_a-1 </t>
  </si>
  <si>
    <t xml:space="preserve">DR-E3-006-amp_a-2 </t>
  </si>
  <si>
    <t xml:space="preserve">DR-E3-004-amp_d-1 </t>
  </si>
  <si>
    <t xml:space="preserve">DR-E3-004-amp_d-2 </t>
  </si>
  <si>
    <t xml:space="preserve">DR-E3-011-amp_a-1 </t>
  </si>
  <si>
    <t xml:space="preserve">DR-E3-011-amp_a-2 </t>
  </si>
  <si>
    <t xml:space="preserve">DR-E3-001-amp_a-2 </t>
  </si>
  <si>
    <t xml:space="preserve">DR-E3-007-amp_a-2 </t>
  </si>
  <si>
    <t xml:space="preserve">DR-E3-007-amp_a-1 </t>
  </si>
  <si>
    <t xml:space="preserve">DR-E3-009-amp_e-2 </t>
  </si>
  <si>
    <t xml:space="preserve">DR-E3-009-amp_e-1 </t>
  </si>
  <si>
    <t xml:space="preserve">DR-E3-008-amp_a-1 </t>
  </si>
  <si>
    <t xml:space="preserve">DR-E3-008-amp_a-2 </t>
  </si>
  <si>
    <t>% Jd</t>
  </si>
  <si>
    <t>%Di-Hd</t>
  </si>
  <si>
    <t>%Ac</t>
  </si>
  <si>
    <t xml:space="preserve">DR-E3-011-omp_d-1 </t>
  </si>
  <si>
    <t xml:space="preserve">DR-E3-011-omp_d-2 </t>
  </si>
  <si>
    <t xml:space="preserve">DR-E3-002-omp_a-1 </t>
  </si>
  <si>
    <t xml:space="preserve">DR-E3-002-omp_a-2 </t>
  </si>
  <si>
    <t xml:space="preserve">DR-E3-002-omp_a-3 </t>
  </si>
  <si>
    <t xml:space="preserve">DR-E3-005-omp_b-1 </t>
  </si>
  <si>
    <t xml:space="preserve">DR-E3-005-omp_b-2 </t>
  </si>
  <si>
    <t xml:space="preserve">DR-E3-006-omp_b-1 </t>
  </si>
  <si>
    <t xml:space="preserve">DR-E3-006-omp_b-2 </t>
  </si>
  <si>
    <t xml:space="preserve">DR-E3-004-omp_b-1 </t>
  </si>
  <si>
    <t xml:space="preserve">DR-E3-004-omp_b-2 </t>
  </si>
  <si>
    <t xml:space="preserve">DR-E3-007-omp_b-1 </t>
  </si>
  <si>
    <t xml:space="preserve">DR-E3-007-omp_b-2 </t>
  </si>
  <si>
    <t xml:space="preserve">DR-E3-008-omp_c-1 </t>
  </si>
  <si>
    <t xml:space="preserve">DR-E3-008-omp_c-2 </t>
  </si>
  <si>
    <t xml:space="preserve">DR-E3-001-omp_b-1 </t>
  </si>
  <si>
    <t xml:space="preserve">DR-E3-001-omp_b-2 </t>
  </si>
  <si>
    <t xml:space="preserve">DR-E3-009-omp_c-1 </t>
  </si>
  <si>
    <t xml:space="preserve">DR-E3-009-omp_c-2 </t>
  </si>
  <si>
    <t xml:space="preserve">DR-E3-009-omp_c-3 </t>
  </si>
  <si>
    <t xml:space="preserve">DR-E3-010-omp_b-1 </t>
  </si>
  <si>
    <t xml:space="preserve">DR-E3-010-omp_b-3 </t>
  </si>
  <si>
    <t xml:space="preserve">DR-E3-011-phe_c-1 </t>
  </si>
  <si>
    <t xml:space="preserve">DR-E3-011-phe_c-2 </t>
  </si>
  <si>
    <t xml:space="preserve">DR-E3-003-phe_a-1 </t>
  </si>
  <si>
    <t xml:space="preserve">DR-E3-003-phe_a-2 </t>
  </si>
  <si>
    <t xml:space="preserve">DR-E3-005-phe_c-1 </t>
  </si>
  <si>
    <t xml:space="preserve">DR-E3-005-phe_c-2 </t>
  </si>
  <si>
    <t xml:space="preserve">DR-E3-004-phe_c-1 </t>
  </si>
  <si>
    <t xml:space="preserve">DR-E3-004-phe_c-2 </t>
  </si>
  <si>
    <t xml:space="preserve">DR-E3-007-phe_c-1 </t>
  </si>
  <si>
    <t xml:space="preserve">DR-E3-007-phe_c-2 </t>
  </si>
  <si>
    <t xml:space="preserve">DR-E3-008-phe_d-1 </t>
  </si>
  <si>
    <t xml:space="preserve">DR-E3-008-phe_d-2 </t>
  </si>
  <si>
    <t xml:space="preserve">DR-E3-001-phe_c-1 </t>
  </si>
  <si>
    <t xml:space="preserve">DR-E3-001-phe_c-2 </t>
  </si>
  <si>
    <t xml:space="preserve">DR-E3-009-phe_d-1 </t>
  </si>
  <si>
    <t xml:space="preserve">DR-E3-009-phe_d-2 </t>
  </si>
  <si>
    <t xml:space="preserve">DR-E3-010-phe_c-1 </t>
  </si>
  <si>
    <t xml:space="preserve">DR-E3-010-phe_c-2 </t>
  </si>
  <si>
    <t xml:space="preserve">DR-E3-010-phe_c-3 </t>
  </si>
  <si>
    <t>K</t>
  </si>
  <si>
    <t xml:space="preserve">DR-E3-006-ttn_d-1 </t>
  </si>
  <si>
    <t xml:space="preserve">DR-E3-006-ttn_d-2 </t>
  </si>
  <si>
    <t xml:space="preserve">DR-E3-008-ttn_e-1 </t>
  </si>
  <si>
    <t xml:space="preserve">DR-E3-008-ttn_e-2 </t>
  </si>
  <si>
    <t xml:space="preserve">DR-E3-002-epi_b-1 </t>
  </si>
  <si>
    <t xml:space="preserve">DR-E3-002-epi_b-2 </t>
  </si>
  <si>
    <t xml:space="preserve">DR-E3-009-epi_b-1 </t>
  </si>
  <si>
    <t xml:space="preserve">DR-E3-009-epi_b-2 </t>
  </si>
  <si>
    <t xml:space="preserve">DR-E3-012-grt_a-1 </t>
  </si>
  <si>
    <t xml:space="preserve">DR-E3-012-grt_a-2 </t>
  </si>
  <si>
    <t xml:space="preserve">DR-E3-013-grt_a-1 </t>
  </si>
  <si>
    <t xml:space="preserve">DR-E3-013-grt_a-2 </t>
  </si>
  <si>
    <t>DR-E3-011-amp_a-2</t>
  </si>
  <si>
    <t>DR-E3-011-amp_a-1</t>
  </si>
  <si>
    <t>DR-E3-005-amp_a-1</t>
  </si>
  <si>
    <t>DR-E3-005-amp_a-2</t>
  </si>
  <si>
    <t>DR-E3-005-amp_a-3</t>
  </si>
  <si>
    <t>DR-E3-002-amp_c-1</t>
  </si>
  <si>
    <t>DR-E3-004-amp_d-1</t>
  </si>
  <si>
    <t>DR-E3-004-amp_d-2</t>
  </si>
  <si>
    <t>DR-3A-006-amp_a-1</t>
  </si>
  <si>
    <t>DR-3A-006-amp_a-2</t>
  </si>
  <si>
    <t>DR-E3-007-amp_a-1+2</t>
  </si>
  <si>
    <t>DR-E3-001-amp_a-1+2</t>
  </si>
  <si>
    <t>DR-E3-008-amp_a-1+2</t>
  </si>
  <si>
    <t>DR-E3-009-amp_e-1</t>
  </si>
  <si>
    <t>DR-E3-009-amp_e-2</t>
  </si>
  <si>
    <t>DR-E3-010-amp_d-2</t>
  </si>
  <si>
    <t>DR-E3-010_amp_d-3</t>
  </si>
  <si>
    <t>σ</t>
  </si>
  <si>
    <t>t-test</t>
  </si>
  <si>
    <t>DR-E3-011-omp_d-1</t>
  </si>
  <si>
    <t>DR-E3-011-omp_d-2</t>
  </si>
  <si>
    <t>DR-E3-005-omp_b-1+2</t>
  </si>
  <si>
    <t>DR-E3-004-omp_b-1</t>
  </si>
  <si>
    <t>DR-E3-004-omp_b-2</t>
  </si>
  <si>
    <t>DR-E3-002-omp_a-1</t>
  </si>
  <si>
    <t>DR-E3-002-omp_a-2</t>
  </si>
  <si>
    <t>DR-E3-002-omp_a-3</t>
  </si>
  <si>
    <t>DR-3A-006-omp_b-1+2</t>
  </si>
  <si>
    <t>DR-E3-007-omp_b-1+2</t>
  </si>
  <si>
    <t>DR-E3-001-omp_b-1</t>
  </si>
  <si>
    <t>DR-E3-001-omp_b-2</t>
  </si>
  <si>
    <t>DR-E3-008-omp_c-2</t>
  </si>
  <si>
    <t>DR-E3-009-omp_c-1</t>
  </si>
  <si>
    <t>DR-E3-009-omp_c-2</t>
  </si>
  <si>
    <t>DR-E3-009-omp_c-3</t>
  </si>
  <si>
    <t>DR-E3-010-omp_b-1</t>
  </si>
  <si>
    <t>DR-E3-010-omp_b-3</t>
  </si>
  <si>
    <t>DR-E3-011-phe_c-1</t>
  </si>
  <si>
    <t>DR-E3-011-phe_c-2</t>
  </si>
  <si>
    <t>DR-E3-005-phe_c-2</t>
  </si>
  <si>
    <t>DR-E3-003-phe-a-1</t>
  </si>
  <si>
    <t>DR-E3-003-phe_a-2</t>
  </si>
  <si>
    <t>DR-E3-004-phe_c-1</t>
  </si>
  <si>
    <t>DR-E3-004-phe_c-2</t>
  </si>
  <si>
    <t>DR-E3-007-phe_c-1</t>
  </si>
  <si>
    <t>DR-E3-007-phe_c-2</t>
  </si>
  <si>
    <t>DR-E3-001-phe_c-1</t>
  </si>
  <si>
    <t>DR-E3-001-phe_c-2</t>
  </si>
  <si>
    <t>DR-E3-008-phe_d-2</t>
  </si>
  <si>
    <t>DR-E3-010-phe_c-1</t>
  </si>
  <si>
    <t>DR-E3-010-phe_c-2</t>
  </si>
  <si>
    <t>DR-E3-010-phe_c-3</t>
  </si>
  <si>
    <t>DR-E3-002-epi_b-1</t>
  </si>
  <si>
    <t>DR-E3-002-epi_b-2</t>
  </si>
  <si>
    <t>DR-E3-009-epi-b-1</t>
  </si>
  <si>
    <t>DR-E3-009-epi_b-2</t>
  </si>
  <si>
    <t>Titanite Li concentrations</t>
  </si>
  <si>
    <t>Epidote Li concentrations</t>
  </si>
  <si>
    <t>DR-E3-012-grt_a-1</t>
  </si>
  <si>
    <t>DR-E3-012-grt_a-2</t>
  </si>
  <si>
    <t>DR-E3-013-grt_a-1</t>
  </si>
  <si>
    <t>avg. wt %</t>
  </si>
  <si>
    <t>bd</t>
  </si>
  <si>
    <r>
      <t>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</si>
  <si>
    <t>Sample name</t>
  </si>
  <si>
    <t>avg. apfu</t>
  </si>
  <si>
    <t>avg. wt%</t>
  </si>
  <si>
    <t>Eclogite</t>
  </si>
  <si>
    <t>Blueschist</t>
  </si>
  <si>
    <t>Omphacite weight %</t>
  </si>
  <si>
    <t>Amphibole weight %</t>
  </si>
  <si>
    <t>Y-axis (mm)</t>
  </si>
  <si>
    <t>avg. Li conc</t>
  </si>
  <si>
    <t>DR-E3-010-amp_d-1</t>
  </si>
  <si>
    <t>Li conc. (ppm)</t>
  </si>
  <si>
    <t>DR-E3-008-phe_d-1</t>
  </si>
  <si>
    <t>Phengite wt%</t>
  </si>
  <si>
    <t>Phengite atoms per formula unit (apfu)</t>
  </si>
  <si>
    <t>Phengite Li concentrations</t>
  </si>
  <si>
    <t>Total</t>
  </si>
  <si>
    <t>Epidote wt %</t>
  </si>
  <si>
    <t>Titanite wt %</t>
  </si>
  <si>
    <t>Titanite atoms per formula unit (apfu)</t>
  </si>
  <si>
    <t>Epidote atoms per formula unit (apfu)</t>
  </si>
  <si>
    <t>avg.  apfu</t>
  </si>
  <si>
    <t xml:space="preserve">avg. Li conc. </t>
  </si>
  <si>
    <t>Garnet weight %</t>
  </si>
  <si>
    <r>
      <t>Na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  </t>
    </r>
  </si>
  <si>
    <t>Garnet atoms per formula unit (apfu)</t>
  </si>
  <si>
    <t>Garnet Li concentrations</t>
  </si>
  <si>
    <r>
      <t>Al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  <r>
      <rPr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</t>
    </r>
  </si>
  <si>
    <r>
      <t>TiO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 </t>
    </r>
  </si>
  <si>
    <r>
      <t>SiO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 </t>
    </r>
  </si>
  <si>
    <t>MgO</t>
  </si>
  <si>
    <t>MnO</t>
  </si>
  <si>
    <t>CaO</t>
  </si>
  <si>
    <t>FeO</t>
  </si>
  <si>
    <t>BaO</t>
  </si>
  <si>
    <r>
      <t>Na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</t>
    </r>
  </si>
  <si>
    <t>Amphibole atoms per formula unit (apfu)</t>
  </si>
  <si>
    <t>Amphibole Li concentrations</t>
  </si>
  <si>
    <t>Omphacite Li concentrations</t>
  </si>
  <si>
    <t>Omphacite atoms per formula unit (apfu)</t>
  </si>
  <si>
    <t>avg.apfu</t>
  </si>
  <si>
    <t>X-axis (mm)</t>
  </si>
  <si>
    <r>
      <t>SiO</t>
    </r>
    <r>
      <rPr>
        <vertAlign val="subscript"/>
        <sz val="11"/>
        <color theme="6" tint="-0.249977111117893"/>
        <rFont val="Calibri"/>
        <family val="2"/>
        <scheme val="minor"/>
      </rPr>
      <t>2</t>
    </r>
    <r>
      <rPr>
        <sz val="12"/>
        <color theme="6" tint="-0.249977111117893"/>
        <rFont val="Calibri"/>
        <family val="2"/>
        <scheme val="minor"/>
      </rPr>
      <t xml:space="preserve">  </t>
    </r>
  </si>
  <si>
    <r>
      <t>TiO</t>
    </r>
    <r>
      <rPr>
        <vertAlign val="subscript"/>
        <sz val="11"/>
        <color theme="6" tint="-0.249977111117893"/>
        <rFont val="Calibri"/>
        <family val="2"/>
        <scheme val="minor"/>
      </rPr>
      <t>2</t>
    </r>
    <r>
      <rPr>
        <sz val="12"/>
        <color theme="6" tint="-0.249977111117893"/>
        <rFont val="Calibri"/>
        <family val="2"/>
        <scheme val="minor"/>
      </rPr>
      <t xml:space="preserve">  </t>
    </r>
  </si>
  <si>
    <r>
      <t>Al</t>
    </r>
    <r>
      <rPr>
        <vertAlign val="subscript"/>
        <sz val="11"/>
        <color theme="6" tint="-0.249977111117893"/>
        <rFont val="Calibri"/>
        <family val="2"/>
        <scheme val="minor"/>
      </rPr>
      <t>2</t>
    </r>
    <r>
      <rPr>
        <sz val="12"/>
        <color theme="6" tint="-0.249977111117893"/>
        <rFont val="Calibri"/>
        <family val="2"/>
        <scheme val="minor"/>
      </rPr>
      <t>O</t>
    </r>
    <r>
      <rPr>
        <vertAlign val="subscript"/>
        <sz val="12"/>
        <color theme="6" tint="-0.249977111117893"/>
        <rFont val="Calibri"/>
        <family val="2"/>
        <scheme val="minor"/>
      </rPr>
      <t>3</t>
    </r>
    <r>
      <rPr>
        <sz val="12"/>
        <color theme="6" tint="-0.249977111117893"/>
        <rFont val="Calibri"/>
        <family val="2"/>
        <scheme val="minor"/>
      </rPr>
      <t xml:space="preserve"> </t>
    </r>
  </si>
  <si>
    <r>
      <t>Na</t>
    </r>
    <r>
      <rPr>
        <vertAlign val="subscript"/>
        <sz val="11"/>
        <color theme="6" tint="-0.249977111117893"/>
        <rFont val="Calibri"/>
        <family val="2"/>
        <scheme val="minor"/>
      </rPr>
      <t>2</t>
    </r>
    <r>
      <rPr>
        <sz val="12"/>
        <color theme="6" tint="-0.249977111117893"/>
        <rFont val="Calibri"/>
        <family val="2"/>
        <scheme val="minor"/>
      </rPr>
      <t xml:space="preserve">O  </t>
    </r>
  </si>
  <si>
    <r>
      <t>K</t>
    </r>
    <r>
      <rPr>
        <vertAlign val="subscript"/>
        <sz val="11"/>
        <color theme="6" tint="-0.249977111117893"/>
        <rFont val="Calibri"/>
        <family val="2"/>
        <scheme val="minor"/>
      </rPr>
      <t>2</t>
    </r>
    <r>
      <rPr>
        <sz val="12"/>
        <color theme="6" tint="-0.249977111117893"/>
        <rFont val="Calibri"/>
        <family val="2"/>
        <scheme val="minor"/>
      </rPr>
      <t>O</t>
    </r>
  </si>
  <si>
    <t>Total uncertainty (ppm)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</si>
</sst>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.000"/>
  </numFmts>
  <fonts count="28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2"/>
      <color theme="9" tint="-0.249977111117893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3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sz val="12"/>
      <color theme="6" tint="-0.499984740745262"/>
      <name val="Calibri"/>
      <family val="2"/>
    </font>
    <font>
      <b/>
      <sz val="12"/>
      <color theme="6" tint="-0.499984740745262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1F497D"/>
      <name val="Calibri"/>
      <family val="2"/>
      <scheme val="minor"/>
    </font>
    <font>
      <sz val="12"/>
      <color rgb="FF1F497D"/>
      <name val="Calibri"/>
      <family val="2"/>
      <scheme val="minor"/>
    </font>
    <font>
      <sz val="12"/>
      <name val="Arial"/>
      <family val="2"/>
    </font>
    <font>
      <sz val="12"/>
      <color theme="6" tint="-0.249977111117893"/>
      <name val="Calibri"/>
      <family val="2"/>
    </font>
    <font>
      <vertAlign val="subscript"/>
      <sz val="11"/>
      <color theme="6" tint="-0.249977111117893"/>
      <name val="Calibri"/>
      <family val="2"/>
      <scheme val="minor"/>
    </font>
    <font>
      <vertAlign val="subscript"/>
      <sz val="12"/>
      <color theme="6" tint="-0.249977111117893"/>
      <name val="Calibri"/>
      <family val="2"/>
      <scheme val="minor"/>
    </font>
    <font>
      <sz val="12"/>
      <color rgb="FF36609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22">
    <xf numFmtId="0" fontId="0" fillId="0" borderId="0"/>
    <xf numFmtId="0" fontId="2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3" fillId="2" borderId="0"/>
    <xf numFmtId="0" fontId="23" fillId="2" borderId="0"/>
  </cellStyleXfs>
  <cellXfs count="149">
    <xf numFmtId="0" fontId="0" fillId="0" borderId="0" xfId="0"/>
    <xf numFmtId="0" fontId="1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" fontId="5" fillId="0" borderId="0" xfId="0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/>
    <xf numFmtId="164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" fontId="10" fillId="0" borderId="0" xfId="0" applyNumberFormat="1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2" fontId="10" fillId="0" borderId="0" xfId="0" applyNumberFormat="1" applyFont="1" applyFill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1" fontId="10" fillId="0" borderId="0" xfId="0" applyNumberFormat="1" applyFont="1" applyFill="1" applyAlignment="1">
      <alignment horizontal="center"/>
    </xf>
    <xf numFmtId="164" fontId="16" fillId="0" borderId="0" xfId="0" applyNumberFormat="1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15" fillId="0" borderId="0" xfId="0" applyFont="1" applyFill="1" applyAlignment="1"/>
    <xf numFmtId="0" fontId="7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9" fillId="0" borderId="0" xfId="0" applyFont="1" applyFill="1" applyAlignment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1" fontId="16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1" fontId="16" fillId="0" borderId="1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0" fontId="14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165" fontId="10" fillId="0" borderId="0" xfId="0" applyNumberFormat="1" applyFont="1" applyFill="1" applyAlignment="1">
      <alignment horizontal="center"/>
    </xf>
    <xf numFmtId="165" fontId="6" fillId="0" borderId="0" xfId="0" applyNumberFormat="1" applyFont="1" applyFill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165" fontId="8" fillId="0" borderId="0" xfId="0" applyNumberFormat="1" applyFont="1" applyFill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66" fontId="6" fillId="0" borderId="0" xfId="0" applyNumberFormat="1" applyFont="1" applyFill="1" applyAlignment="1">
      <alignment horizontal="center"/>
    </xf>
    <xf numFmtId="2" fontId="6" fillId="0" borderId="0" xfId="0" applyNumberFormat="1" applyFont="1" applyFill="1" applyAlignment="1">
      <alignment horizontal="center"/>
    </xf>
    <xf numFmtId="164" fontId="4" fillId="0" borderId="0" xfId="1" applyNumberFormat="1" applyFont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16" fillId="0" borderId="1" xfId="0" applyNumberFormat="1" applyFont="1" applyFill="1" applyBorder="1" applyAlignment="1">
      <alignment horizontal="center"/>
    </xf>
    <xf numFmtId="1" fontId="22" fillId="0" borderId="1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center"/>
    </xf>
    <xf numFmtId="1" fontId="22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4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7" fillId="0" borderId="0" xfId="0" applyNumberFormat="1" applyFont="1" applyFill="1" applyAlignment="1"/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1" xfId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2" fontId="4" fillId="0" borderId="0" xfId="1" applyNumberFormat="1" applyFont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4" fontId="10" fillId="0" borderId="2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164" fontId="24" fillId="0" borderId="0" xfId="0" applyNumberFormat="1" applyFont="1" applyFill="1" applyAlignment="1">
      <alignment horizontal="center"/>
    </xf>
    <xf numFmtId="2" fontId="24" fillId="0" borderId="0" xfId="0" applyNumberFormat="1" applyFont="1" applyFill="1" applyAlignment="1">
      <alignment horizontal="center"/>
    </xf>
    <xf numFmtId="0" fontId="24" fillId="0" borderId="0" xfId="0" applyFont="1" applyAlignment="1">
      <alignment horizontal="center"/>
    </xf>
    <xf numFmtId="1" fontId="24" fillId="0" borderId="0" xfId="0" applyNumberFormat="1" applyFont="1" applyFill="1" applyBorder="1" applyAlignment="1">
      <alignment horizontal="center"/>
    </xf>
    <xf numFmtId="164" fontId="24" fillId="0" borderId="1" xfId="0" applyNumberFormat="1" applyFont="1" applyFill="1" applyBorder="1" applyAlignment="1">
      <alignment horizontal="center"/>
    </xf>
    <xf numFmtId="2" fontId="24" fillId="0" borderId="1" xfId="0" applyNumberFormat="1" applyFont="1" applyFill="1" applyBorder="1" applyAlignment="1">
      <alignment horizontal="center"/>
    </xf>
    <xf numFmtId="164" fontId="24" fillId="0" borderId="0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2" fontId="19" fillId="0" borderId="0" xfId="0" applyNumberFormat="1" applyFont="1" applyFill="1" applyAlignment="1">
      <alignment horizontal="center"/>
    </xf>
    <xf numFmtId="0" fontId="15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42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Normal" xfId="0" builtinId="0"/>
    <cellStyle name="Normal 2" xfId="1"/>
    <cellStyle name="Normal 2 2" xfId="421"/>
    <cellStyle name="Normal 3" xfId="4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-0.249977111117893"/>
  </sheetPr>
  <dimension ref="A1:BC76"/>
  <sheetViews>
    <sheetView topLeftCell="I1" zoomScale="70" zoomScaleNormal="70" zoomScalePageLayoutView="125" workbookViewId="0">
      <selection activeCell="T30" sqref="T30"/>
    </sheetView>
  </sheetViews>
  <sheetFormatPr defaultColWidth="11" defaultRowHeight="15.75" x14ac:dyDescent="0.25"/>
  <cols>
    <col min="1" max="1" width="18.125" style="16" customWidth="1"/>
    <col min="2" max="2" width="8.875" style="16" bestFit="1" customWidth="1"/>
    <col min="3" max="3" width="5" style="16" bestFit="1" customWidth="1"/>
    <col min="4" max="4" width="4.625" style="16" bestFit="1" customWidth="1"/>
    <col min="5" max="5" width="5.5" style="16" bestFit="1" customWidth="1"/>
    <col min="6" max="6" width="5" style="16" bestFit="1" customWidth="1"/>
    <col min="7" max="7" width="5.125" style="16" bestFit="1" customWidth="1"/>
    <col min="8" max="8" width="5" style="16" bestFit="1" customWidth="1"/>
    <col min="9" max="9" width="4.625" style="16" bestFit="1" customWidth="1"/>
    <col min="10" max="10" width="5.5" style="16" bestFit="1" customWidth="1"/>
    <col min="11" max="11" width="4.25" style="16" bestFit="1" customWidth="1"/>
    <col min="12" max="12" width="7" style="16" bestFit="1" customWidth="1"/>
    <col min="13" max="13" width="8.125" style="16" customWidth="1"/>
    <col min="14" max="14" width="18.125" style="16" bestFit="1" customWidth="1"/>
    <col min="15" max="15" width="8.875" style="16" bestFit="1" customWidth="1"/>
    <col min="16" max="17" width="4.625" style="16" bestFit="1" customWidth="1"/>
    <col min="18" max="18" width="5.5" style="16" bestFit="1" customWidth="1"/>
    <col min="19" max="19" width="4.375" style="16" bestFit="1" customWidth="1"/>
    <col min="20" max="20" width="5.125" style="16" bestFit="1" customWidth="1"/>
    <col min="21" max="21" width="5" style="16" bestFit="1" customWidth="1"/>
    <col min="22" max="22" width="4.625" style="16" bestFit="1" customWidth="1"/>
    <col min="23" max="23" width="5.5" style="16" bestFit="1" customWidth="1"/>
    <col min="24" max="24" width="4.25" style="16" bestFit="1" customWidth="1"/>
    <col min="25" max="25" width="7" style="16" bestFit="1" customWidth="1"/>
    <col min="26" max="26" width="7.625" style="16" customWidth="1"/>
    <col min="27" max="27" width="20" style="16" bestFit="1" customWidth="1"/>
    <col min="28" max="28" width="12.625" style="16" bestFit="1" customWidth="1"/>
    <col min="29" max="29" width="10.875" style="115" bestFit="1" customWidth="1"/>
    <col min="30" max="30" width="10.625" style="16" bestFit="1" customWidth="1"/>
    <col min="31" max="31" width="21.25" style="16" bestFit="1" customWidth="1"/>
    <col min="32" max="32" width="17.125" style="16" bestFit="1" customWidth="1"/>
    <col min="33" max="33" width="5" style="16" bestFit="1" customWidth="1"/>
    <col min="34" max="80" width="11" style="16"/>
    <col min="81" max="81" width="12.5" style="16" bestFit="1" customWidth="1"/>
    <col min="82" max="16384" width="11" style="16"/>
  </cols>
  <sheetData>
    <row r="1" spans="1:31" ht="18.75" x14ac:dyDescent="0.3">
      <c r="A1" s="136" t="s">
        <v>148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73"/>
      <c r="N1" s="136" t="s">
        <v>177</v>
      </c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AA1" s="136" t="s">
        <v>178</v>
      </c>
      <c r="AB1" s="136"/>
      <c r="AC1" s="136"/>
      <c r="AD1" s="136"/>
    </row>
    <row r="2" spans="1:31" x14ac:dyDescent="0.25">
      <c r="A2" s="138" t="s">
        <v>146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73"/>
      <c r="N2" s="138" t="s">
        <v>146</v>
      </c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AA2" s="138" t="s">
        <v>146</v>
      </c>
      <c r="AB2" s="138"/>
      <c r="AC2" s="138"/>
      <c r="AD2" s="138"/>
      <c r="AE2" s="138"/>
    </row>
    <row r="3" spans="1:31" s="3" customFormat="1" ht="18.75" x14ac:dyDescent="0.35">
      <c r="A3" s="16" t="s">
        <v>142</v>
      </c>
      <c r="B3" s="16"/>
      <c r="C3" s="68" t="s">
        <v>170</v>
      </c>
      <c r="D3" s="68" t="s">
        <v>169</v>
      </c>
      <c r="E3" s="68" t="s">
        <v>168</v>
      </c>
      <c r="F3" s="63" t="s">
        <v>174</v>
      </c>
      <c r="G3" s="63" t="s">
        <v>172</v>
      </c>
      <c r="H3" s="63" t="s">
        <v>171</v>
      </c>
      <c r="I3" s="63" t="s">
        <v>173</v>
      </c>
      <c r="J3" s="68" t="s">
        <v>176</v>
      </c>
      <c r="K3" s="68" t="s">
        <v>141</v>
      </c>
      <c r="L3" s="68" t="s">
        <v>1</v>
      </c>
      <c r="M3" s="16"/>
      <c r="N3" s="16" t="s">
        <v>142</v>
      </c>
      <c r="O3" s="16"/>
      <c r="P3" s="68" t="s">
        <v>170</v>
      </c>
      <c r="Q3" s="68" t="s">
        <v>169</v>
      </c>
      <c r="R3" s="68" t="s">
        <v>168</v>
      </c>
      <c r="S3" s="63" t="s">
        <v>174</v>
      </c>
      <c r="T3" s="63" t="s">
        <v>172</v>
      </c>
      <c r="U3" s="63" t="s">
        <v>171</v>
      </c>
      <c r="V3" s="63" t="s">
        <v>173</v>
      </c>
      <c r="W3" s="68" t="s">
        <v>176</v>
      </c>
      <c r="X3" s="68" t="s">
        <v>141</v>
      </c>
      <c r="Y3" s="63" t="s">
        <v>1</v>
      </c>
      <c r="Z3" s="16"/>
      <c r="AA3" s="63" t="s">
        <v>142</v>
      </c>
      <c r="AB3" s="63" t="s">
        <v>152</v>
      </c>
      <c r="AC3" s="63" t="s">
        <v>182</v>
      </c>
      <c r="AD3" s="117" t="s">
        <v>149</v>
      </c>
      <c r="AE3" s="117" t="s">
        <v>188</v>
      </c>
    </row>
    <row r="4" spans="1:31" s="34" customFormat="1" x14ac:dyDescent="0.25">
      <c r="A4" s="34" t="s">
        <v>12</v>
      </c>
      <c r="C4" s="35">
        <v>56.042099999999998</v>
      </c>
      <c r="D4" s="35" t="s">
        <v>140</v>
      </c>
      <c r="E4" s="35">
        <v>10.320600000000001</v>
      </c>
      <c r="F4" s="35">
        <v>12.266500000000001</v>
      </c>
      <c r="G4" s="35" t="s">
        <v>140</v>
      </c>
      <c r="H4" s="35">
        <v>10.0814</v>
      </c>
      <c r="I4" s="35">
        <v>1.3284</v>
      </c>
      <c r="J4" s="35">
        <v>6.7755000000000001</v>
      </c>
      <c r="K4" s="35" t="s">
        <v>140</v>
      </c>
      <c r="L4" s="35">
        <v>96.834999999999994</v>
      </c>
      <c r="N4" s="34" t="s">
        <v>12</v>
      </c>
      <c r="P4" s="35">
        <v>7.8775198081200886</v>
      </c>
      <c r="Q4" s="35" t="s">
        <v>140</v>
      </c>
      <c r="R4" s="35">
        <v>1.7097585975592957</v>
      </c>
      <c r="S4" s="35">
        <v>1.4419961457761969</v>
      </c>
      <c r="T4" s="35" t="s">
        <v>140</v>
      </c>
      <c r="U4" s="35">
        <v>2.1125482507458422</v>
      </c>
      <c r="V4" s="35">
        <v>0.20006818661422887</v>
      </c>
      <c r="W4" s="35">
        <v>1.846562213758415</v>
      </c>
      <c r="X4" s="35" t="s">
        <v>140</v>
      </c>
      <c r="Y4" s="35">
        <f t="shared" ref="Y4:Y9" si="0">SUM(P4:X4)</f>
        <v>15.188453202574067</v>
      </c>
      <c r="AA4" s="39" t="s">
        <v>79</v>
      </c>
      <c r="AB4" s="39">
        <v>35.251006167454861</v>
      </c>
      <c r="AC4" s="35">
        <v>75.773333333333341</v>
      </c>
      <c r="AD4" s="35">
        <v>62.186666666666667</v>
      </c>
      <c r="AE4" s="35">
        <v>1.9683700922361465</v>
      </c>
    </row>
    <row r="5" spans="1:31" s="34" customFormat="1" x14ac:dyDescent="0.25">
      <c r="A5" s="34" t="s">
        <v>13</v>
      </c>
      <c r="C5" s="35">
        <v>56.106900000000003</v>
      </c>
      <c r="D5" s="35" t="s">
        <v>140</v>
      </c>
      <c r="E5" s="35">
        <v>10.472</v>
      </c>
      <c r="F5" s="35">
        <v>12.5962</v>
      </c>
      <c r="G5" s="35" t="s">
        <v>140</v>
      </c>
      <c r="H5" s="35">
        <v>9.8386999999999993</v>
      </c>
      <c r="I5" s="35">
        <v>1.268</v>
      </c>
      <c r="J5" s="35">
        <v>6.9050000000000002</v>
      </c>
      <c r="K5" s="35" t="s">
        <v>140</v>
      </c>
      <c r="L5" s="35">
        <v>97.239099999999993</v>
      </c>
      <c r="N5" s="34" t="s">
        <v>13</v>
      </c>
      <c r="P5" s="35">
        <v>7.8671189071530909</v>
      </c>
      <c r="Q5" s="35" t="s">
        <v>140</v>
      </c>
      <c r="R5" s="35">
        <v>1.7305486818529809</v>
      </c>
      <c r="S5" s="35">
        <v>1.4770912360964095</v>
      </c>
      <c r="T5" s="35" t="s">
        <v>140</v>
      </c>
      <c r="U5" s="35">
        <v>2.0565905983126123</v>
      </c>
      <c r="V5" s="35">
        <v>0.19049902608430669</v>
      </c>
      <c r="W5" s="35">
        <v>1.8772003000013497</v>
      </c>
      <c r="X5" s="35" t="s">
        <v>140</v>
      </c>
      <c r="Y5" s="35">
        <f t="shared" si="0"/>
        <v>15.199048749500751</v>
      </c>
      <c r="AA5" s="39" t="s">
        <v>78</v>
      </c>
      <c r="AB5" s="39">
        <v>34.04520090932786</v>
      </c>
      <c r="AC5" s="35">
        <v>75.773333333333341</v>
      </c>
      <c r="AD5" s="35">
        <v>62.186666666666667</v>
      </c>
      <c r="AE5" s="34">
        <v>1.9</v>
      </c>
    </row>
    <row r="6" spans="1:31" s="34" customFormat="1" x14ac:dyDescent="0.25">
      <c r="A6" s="34" t="s">
        <v>5</v>
      </c>
      <c r="C6" s="35">
        <v>56.691200000000002</v>
      </c>
      <c r="D6" s="35" t="s">
        <v>140</v>
      </c>
      <c r="E6" s="35">
        <v>10.4617</v>
      </c>
      <c r="F6" s="35">
        <v>13.0654</v>
      </c>
      <c r="G6" s="35" t="s">
        <v>140</v>
      </c>
      <c r="H6" s="35">
        <v>9.1597000000000008</v>
      </c>
      <c r="I6" s="35">
        <v>0.93189999999999995</v>
      </c>
      <c r="J6" s="35">
        <v>7.0911999999999997</v>
      </c>
      <c r="K6" s="35" t="s">
        <v>140</v>
      </c>
      <c r="L6" s="35">
        <v>97.473100000000002</v>
      </c>
      <c r="N6" s="34" t="s">
        <v>5</v>
      </c>
      <c r="P6" s="35">
        <v>7.931173828871465</v>
      </c>
      <c r="Q6" s="35" t="s">
        <v>140</v>
      </c>
      <c r="R6" s="35">
        <v>1.7249592007128842</v>
      </c>
      <c r="S6" s="35">
        <v>1.5286669004516924</v>
      </c>
      <c r="T6" s="35" t="s">
        <v>140</v>
      </c>
      <c r="U6" s="35">
        <v>1.9103535759536017</v>
      </c>
      <c r="V6" s="35">
        <v>0.13968996096261238</v>
      </c>
      <c r="W6" s="35">
        <v>1.9234860656835078</v>
      </c>
      <c r="X6" s="35" t="s">
        <v>140</v>
      </c>
      <c r="Y6" s="35">
        <f t="shared" si="0"/>
        <v>15.158329532635765</v>
      </c>
      <c r="AA6" s="39" t="s">
        <v>80</v>
      </c>
      <c r="AB6" s="39">
        <v>26.819596061080816</v>
      </c>
      <c r="AC6" s="35">
        <v>80.573333333333338</v>
      </c>
      <c r="AD6" s="35">
        <v>59.986666666666665</v>
      </c>
      <c r="AE6" s="132">
        <v>0.93703417867842442</v>
      </c>
    </row>
    <row r="7" spans="1:31" s="34" customFormat="1" x14ac:dyDescent="0.25">
      <c r="A7" s="34" t="s">
        <v>6</v>
      </c>
      <c r="C7" s="35">
        <v>56.639499999999998</v>
      </c>
      <c r="D7" s="35" t="s">
        <v>140</v>
      </c>
      <c r="E7" s="35">
        <v>10.5306</v>
      </c>
      <c r="F7" s="35">
        <v>12.933400000000001</v>
      </c>
      <c r="G7" s="35" t="s">
        <v>140</v>
      </c>
      <c r="H7" s="35">
        <v>9.1577000000000002</v>
      </c>
      <c r="I7" s="35">
        <v>0.89590000000000003</v>
      </c>
      <c r="J7" s="35">
        <v>7.1337000000000002</v>
      </c>
      <c r="K7" s="35" t="s">
        <v>140</v>
      </c>
      <c r="L7" s="35">
        <v>97.339399999999998</v>
      </c>
      <c r="N7" s="34" t="s">
        <v>6</v>
      </c>
      <c r="P7" s="35">
        <v>7.9297744063197575</v>
      </c>
      <c r="Q7" s="35" t="s">
        <v>140</v>
      </c>
      <c r="R7" s="35">
        <v>1.7375979074761374</v>
      </c>
      <c r="S7" s="35">
        <v>1.5143367577453333</v>
      </c>
      <c r="T7" s="35" t="s">
        <v>140</v>
      </c>
      <c r="U7" s="35">
        <v>1.9113425185252058</v>
      </c>
      <c r="V7" s="35">
        <v>0.13439249716949814</v>
      </c>
      <c r="W7" s="35">
        <v>1.936438704901883</v>
      </c>
      <c r="X7" s="35" t="s">
        <v>140</v>
      </c>
      <c r="Y7" s="35">
        <f t="shared" si="0"/>
        <v>15.163882792137816</v>
      </c>
      <c r="AA7" s="39" t="s">
        <v>81</v>
      </c>
      <c r="AB7" s="39">
        <v>29.710777586696654</v>
      </c>
      <c r="AC7" s="35">
        <v>80.573333333333338</v>
      </c>
      <c r="AD7" s="35">
        <v>59.986666666666665</v>
      </c>
      <c r="AE7" s="132">
        <v>0.93827303048061561</v>
      </c>
    </row>
    <row r="8" spans="1:31" s="34" customFormat="1" x14ac:dyDescent="0.25">
      <c r="A8" s="34" t="s">
        <v>7</v>
      </c>
      <c r="C8" s="35">
        <v>57.1813</v>
      </c>
      <c r="D8" s="35" t="s">
        <v>140</v>
      </c>
      <c r="E8" s="35">
        <v>10.488</v>
      </c>
      <c r="F8" s="35">
        <v>11.617599999999999</v>
      </c>
      <c r="G8" s="35" t="s">
        <v>140</v>
      </c>
      <c r="H8" s="35">
        <v>10.367900000000001</v>
      </c>
      <c r="I8" s="35">
        <v>0.8448</v>
      </c>
      <c r="J8" s="35">
        <v>7.2187999999999999</v>
      </c>
      <c r="K8" s="35" t="s">
        <v>140</v>
      </c>
      <c r="L8" s="35">
        <v>97.777799999999999</v>
      </c>
      <c r="N8" s="34" t="s">
        <v>7</v>
      </c>
      <c r="P8" s="35">
        <v>7.9208002736187781</v>
      </c>
      <c r="Q8" s="35" t="s">
        <v>140</v>
      </c>
      <c r="R8" s="35">
        <v>1.7122314244935934</v>
      </c>
      <c r="S8" s="35">
        <v>1.3458597047658027</v>
      </c>
      <c r="T8" s="35" t="s">
        <v>140</v>
      </c>
      <c r="U8" s="35">
        <v>2.1409992976072934</v>
      </c>
      <c r="V8" s="35">
        <v>0.12538425640557926</v>
      </c>
      <c r="W8" s="35">
        <v>1.9387755717159325</v>
      </c>
      <c r="X8" s="35" t="s">
        <v>140</v>
      </c>
      <c r="Y8" s="35">
        <f t="shared" si="0"/>
        <v>15.18405052860698</v>
      </c>
      <c r="AA8" s="39" t="s">
        <v>82</v>
      </c>
      <c r="AB8" s="39">
        <v>28.79318236295245</v>
      </c>
      <c r="AC8" s="35">
        <v>80.573333333333338</v>
      </c>
      <c r="AD8" s="35">
        <v>59.986666666666665</v>
      </c>
      <c r="AE8" s="132">
        <v>0.95031472942093453</v>
      </c>
    </row>
    <row r="9" spans="1:31" s="34" customFormat="1" x14ac:dyDescent="0.25">
      <c r="A9" s="34" t="s">
        <v>4</v>
      </c>
      <c r="C9" s="35">
        <v>55.964799999999997</v>
      </c>
      <c r="D9" s="35" t="s">
        <v>140</v>
      </c>
      <c r="E9" s="35">
        <v>9.9364000000000008</v>
      </c>
      <c r="F9" s="35">
        <v>13.0466</v>
      </c>
      <c r="G9" s="35" t="s">
        <v>140</v>
      </c>
      <c r="H9" s="35">
        <v>9.5869</v>
      </c>
      <c r="I9" s="35">
        <v>1.4098999999999999</v>
      </c>
      <c r="J9" s="35">
        <v>6.6369999999999996</v>
      </c>
      <c r="K9" s="35" t="s">
        <v>140</v>
      </c>
      <c r="L9" s="35">
        <v>96.689899999999994</v>
      </c>
      <c r="N9" s="34" t="s">
        <v>4</v>
      </c>
      <c r="P9" s="35">
        <v>7.9101101091477259</v>
      </c>
      <c r="Q9" s="35" t="s">
        <v>140</v>
      </c>
      <c r="R9" s="35">
        <v>1.6552034615315279</v>
      </c>
      <c r="S9" s="35">
        <v>1.5421735617812107</v>
      </c>
      <c r="T9" s="35" t="s">
        <v>140</v>
      </c>
      <c r="U9" s="35">
        <v>2.0200236656857351</v>
      </c>
      <c r="V9" s="35">
        <v>0.21351576612800555</v>
      </c>
      <c r="W9" s="35">
        <v>1.818808110139398</v>
      </c>
      <c r="X9" s="35" t="s">
        <v>140</v>
      </c>
      <c r="Y9" s="35">
        <f t="shared" si="0"/>
        <v>15.159834674413604</v>
      </c>
      <c r="AA9" s="39" t="s">
        <v>83</v>
      </c>
      <c r="AB9" s="39">
        <v>29.263104402684956</v>
      </c>
      <c r="AC9" s="35">
        <v>76.973333333333329</v>
      </c>
      <c r="AD9" s="35">
        <v>58.986666666666665</v>
      </c>
      <c r="AE9" s="132">
        <v>0.91936267162187757</v>
      </c>
    </row>
    <row r="10" spans="1:31" s="34" customFormat="1" x14ac:dyDescent="0.25">
      <c r="A10" s="34" t="s">
        <v>8</v>
      </c>
      <c r="C10" s="35">
        <v>56.5623</v>
      </c>
      <c r="D10" s="35" t="s">
        <v>140</v>
      </c>
      <c r="E10" s="35">
        <v>10.805099999999999</v>
      </c>
      <c r="F10" s="35">
        <v>11.6083</v>
      </c>
      <c r="G10" s="35" t="s">
        <v>140</v>
      </c>
      <c r="H10" s="35">
        <v>10.0258</v>
      </c>
      <c r="I10" s="35">
        <v>0.89410000000000001</v>
      </c>
      <c r="J10" s="35">
        <v>7.1151</v>
      </c>
      <c r="K10" s="35" t="s">
        <v>140</v>
      </c>
      <c r="L10" s="35">
        <v>97.085499999999996</v>
      </c>
      <c r="N10" s="34" t="s">
        <v>8</v>
      </c>
      <c r="P10" s="35">
        <v>7.8918907257516073</v>
      </c>
      <c r="Q10" s="35" t="s">
        <v>140</v>
      </c>
      <c r="R10" s="35">
        <v>1.7767958850746917</v>
      </c>
      <c r="S10" s="35">
        <v>1.3545372691363007</v>
      </c>
      <c r="T10" s="35" t="s">
        <v>140</v>
      </c>
      <c r="U10" s="35">
        <v>2.0853729045260656</v>
      </c>
      <c r="V10" s="35">
        <v>0.13366391052420237</v>
      </c>
      <c r="W10" s="35">
        <v>1.9247862260560407</v>
      </c>
      <c r="X10" s="35" t="s">
        <v>140</v>
      </c>
      <c r="Y10" s="35">
        <f t="shared" ref="Y10:Y13" si="1">SUM(P10:X10)</f>
        <v>15.167046921068909</v>
      </c>
      <c r="AA10" s="39" t="s">
        <v>86</v>
      </c>
      <c r="AB10" s="39">
        <v>31.636877731252341</v>
      </c>
      <c r="AC10" s="35">
        <v>76.073333333333338</v>
      </c>
      <c r="AD10" s="35">
        <v>58.2</v>
      </c>
      <c r="AE10" s="132">
        <v>1.7508028293239892</v>
      </c>
    </row>
    <row r="11" spans="1:31" s="34" customFormat="1" x14ac:dyDescent="0.25">
      <c r="A11" s="34" t="s">
        <v>9</v>
      </c>
      <c r="C11" s="35">
        <v>56.0304</v>
      </c>
      <c r="D11" s="35" t="s">
        <v>140</v>
      </c>
      <c r="E11" s="35">
        <v>9.3522999999999996</v>
      </c>
      <c r="F11" s="35">
        <v>13.5412</v>
      </c>
      <c r="G11" s="35" t="s">
        <v>140</v>
      </c>
      <c r="H11" s="35">
        <v>9.7570999999999994</v>
      </c>
      <c r="I11" s="35">
        <v>1.0876999999999999</v>
      </c>
      <c r="J11" s="35">
        <v>6.8783000000000003</v>
      </c>
      <c r="K11" s="35" t="s">
        <v>140</v>
      </c>
      <c r="L11" s="35">
        <v>96.703900000000004</v>
      </c>
      <c r="N11" s="34" t="s">
        <v>9</v>
      </c>
      <c r="P11" s="35">
        <v>7.9378584798381704</v>
      </c>
      <c r="Q11" s="35" t="s">
        <v>140</v>
      </c>
      <c r="R11" s="35">
        <v>1.5615388920013711</v>
      </c>
      <c r="S11" s="35">
        <v>1.604372150696272</v>
      </c>
      <c r="T11" s="35" t="s">
        <v>140</v>
      </c>
      <c r="U11" s="35">
        <v>2.060682449451166</v>
      </c>
      <c r="V11" s="35">
        <v>0.16510598753438518</v>
      </c>
      <c r="W11" s="35">
        <v>1.8893317996816947</v>
      </c>
      <c r="X11" s="35" t="s">
        <v>140</v>
      </c>
      <c r="Y11" s="35">
        <f t="shared" si="1"/>
        <v>15.21888975920306</v>
      </c>
      <c r="AA11" s="39" t="s">
        <v>87</v>
      </c>
      <c r="AB11" s="39">
        <v>33.215876450810569</v>
      </c>
      <c r="AC11" s="35">
        <v>76.073333333333338</v>
      </c>
      <c r="AD11" s="35">
        <v>58.2</v>
      </c>
      <c r="AE11" s="132">
        <v>1.8429650035559608</v>
      </c>
    </row>
    <row r="12" spans="1:31" s="34" customFormat="1" x14ac:dyDescent="0.25">
      <c r="A12" s="34" t="s">
        <v>10</v>
      </c>
      <c r="C12" s="35">
        <v>56.564599999999999</v>
      </c>
      <c r="D12" s="35" t="s">
        <v>140</v>
      </c>
      <c r="E12" s="35">
        <v>10.2323</v>
      </c>
      <c r="F12" s="35">
        <v>11.7883</v>
      </c>
      <c r="G12" s="35" t="s">
        <v>140</v>
      </c>
      <c r="H12" s="35">
        <v>10.0131</v>
      </c>
      <c r="I12" s="35">
        <v>1.0791999999999999</v>
      </c>
      <c r="J12" s="35">
        <v>6.9046000000000003</v>
      </c>
      <c r="K12" s="35" t="s">
        <v>140</v>
      </c>
      <c r="L12" s="35">
        <v>96.621200000000002</v>
      </c>
      <c r="N12" s="34" t="s">
        <v>10</v>
      </c>
      <c r="P12" s="35">
        <v>7.938551616420555</v>
      </c>
      <c r="Q12" s="35" t="s">
        <v>140</v>
      </c>
      <c r="R12" s="35">
        <v>1.6924839704087262</v>
      </c>
      <c r="S12" s="35">
        <v>1.3836175610305024</v>
      </c>
      <c r="T12" s="35" t="s">
        <v>140</v>
      </c>
      <c r="U12" s="35">
        <v>2.0949602803342731</v>
      </c>
      <c r="V12" s="35">
        <v>0.16228282339006395</v>
      </c>
      <c r="W12" s="35">
        <v>1.8788087238214157</v>
      </c>
      <c r="X12" s="35" t="s">
        <v>140</v>
      </c>
      <c r="Y12" s="35">
        <f t="shared" si="1"/>
        <v>15.150704975405537</v>
      </c>
      <c r="AA12" s="39" t="s">
        <v>84</v>
      </c>
      <c r="AB12" s="39">
        <v>29.224432593208174</v>
      </c>
      <c r="AC12" s="35">
        <v>76.073333333333338</v>
      </c>
      <c r="AD12" s="35">
        <v>58.2</v>
      </c>
      <c r="AE12" s="132">
        <v>1.7800794643701203</v>
      </c>
    </row>
    <row r="13" spans="1:31" s="34" customFormat="1" x14ac:dyDescent="0.25">
      <c r="A13" s="34" t="s">
        <v>11</v>
      </c>
      <c r="C13" s="35">
        <v>56.0242</v>
      </c>
      <c r="D13" s="35" t="s">
        <v>140</v>
      </c>
      <c r="E13" s="35">
        <v>10.2803</v>
      </c>
      <c r="F13" s="35">
        <v>12.7967</v>
      </c>
      <c r="G13" s="35" t="s">
        <v>140</v>
      </c>
      <c r="H13" s="35">
        <v>9.7281999999999993</v>
      </c>
      <c r="I13" s="35">
        <v>1.4416</v>
      </c>
      <c r="J13" s="35">
        <v>6.8686999999999996</v>
      </c>
      <c r="K13" s="35" t="s">
        <v>140</v>
      </c>
      <c r="L13" s="35">
        <v>97.176699999999997</v>
      </c>
      <c r="N13" s="34" t="s">
        <v>11</v>
      </c>
      <c r="P13" s="35">
        <v>7.8734097813005164</v>
      </c>
      <c r="Q13" s="35" t="s">
        <v>140</v>
      </c>
      <c r="R13" s="35">
        <v>1.7027376029206009</v>
      </c>
      <c r="S13" s="35">
        <v>1.5040196613264485</v>
      </c>
      <c r="T13" s="35" t="s">
        <v>140</v>
      </c>
      <c r="U13" s="35">
        <v>2.0381229042561588</v>
      </c>
      <c r="V13" s="35">
        <v>0.21707311130305418</v>
      </c>
      <c r="W13" s="35">
        <v>1.8715836028527799</v>
      </c>
      <c r="X13" s="35" t="s">
        <v>140</v>
      </c>
      <c r="Y13" s="35">
        <f t="shared" si="1"/>
        <v>15.206946663959561</v>
      </c>
      <c r="AA13" s="39" t="s">
        <v>85</v>
      </c>
      <c r="AB13" s="39">
        <v>34.699770759252701</v>
      </c>
      <c r="AC13" s="35">
        <v>76.073333333333338</v>
      </c>
      <c r="AD13" s="35">
        <v>58.2</v>
      </c>
      <c r="AE13" s="133">
        <v>1.9336666816702199</v>
      </c>
    </row>
    <row r="14" spans="1:31" s="34" customFormat="1" x14ac:dyDescent="0.25">
      <c r="B14" s="43" t="s">
        <v>139</v>
      </c>
      <c r="C14" s="37">
        <f>AVERAGE(C4:C13)</f>
        <v>56.380729999999993</v>
      </c>
      <c r="D14" s="37"/>
      <c r="E14" s="37">
        <f t="shared" ref="E14:AB14" si="2">AVERAGE(E4:E13)</f>
        <v>10.287929999999999</v>
      </c>
      <c r="F14" s="37">
        <f t="shared" si="2"/>
        <v>12.526020000000001</v>
      </c>
      <c r="G14" s="37"/>
      <c r="H14" s="37">
        <f t="shared" si="2"/>
        <v>9.7716499999999975</v>
      </c>
      <c r="I14" s="37">
        <f t="shared" si="2"/>
        <v>1.11815</v>
      </c>
      <c r="J14" s="37">
        <f t="shared" si="2"/>
        <v>6.9527900000000002</v>
      </c>
      <c r="K14" s="37"/>
      <c r="L14" s="37">
        <f t="shared" si="2"/>
        <v>97.094160000000002</v>
      </c>
      <c r="M14" s="38"/>
      <c r="N14" s="38"/>
      <c r="O14" s="43" t="s">
        <v>143</v>
      </c>
      <c r="P14" s="37">
        <f t="shared" si="2"/>
        <v>7.9078207936541762</v>
      </c>
      <c r="Q14" s="37"/>
      <c r="R14" s="37">
        <f t="shared" si="2"/>
        <v>1.7003855624031812</v>
      </c>
      <c r="S14" s="37">
        <f t="shared" si="2"/>
        <v>1.469667094880617</v>
      </c>
      <c r="T14" s="37"/>
      <c r="U14" s="37">
        <f t="shared" si="2"/>
        <v>2.0430996445397955</v>
      </c>
      <c r="V14" s="37">
        <f t="shared" si="2"/>
        <v>0.16816755261159363</v>
      </c>
      <c r="W14" s="37">
        <f t="shared" si="2"/>
        <v>1.890578131861242</v>
      </c>
      <c r="X14" s="37"/>
      <c r="Y14" s="37">
        <f t="shared" si="2"/>
        <v>15.179718779950605</v>
      </c>
      <c r="Z14" s="37"/>
      <c r="AA14" s="81" t="s">
        <v>150</v>
      </c>
      <c r="AB14" s="81">
        <f t="shared" si="2"/>
        <v>31.265982502472138</v>
      </c>
      <c r="AC14" s="81"/>
      <c r="AD14" s="37"/>
      <c r="AE14" s="38"/>
    </row>
    <row r="15" spans="1:31" s="34" customFormat="1" x14ac:dyDescent="0.25">
      <c r="B15" s="54" t="s">
        <v>95</v>
      </c>
      <c r="C15" s="35">
        <f>STDEV(C4:C13)</f>
        <v>0.40600182826627246</v>
      </c>
      <c r="D15" s="35"/>
      <c r="E15" s="35">
        <f t="shared" ref="E15:AB15" si="3">STDEV(E4:E13)</f>
        <v>0.39911797211684991</v>
      </c>
      <c r="F15" s="35">
        <f t="shared" si="3"/>
        <v>0.67623914540477315</v>
      </c>
      <c r="G15" s="35"/>
      <c r="H15" s="35">
        <f t="shared" si="3"/>
        <v>0.38965721759287636</v>
      </c>
      <c r="I15" s="35">
        <f t="shared" si="3"/>
        <v>0.22799734525744916</v>
      </c>
      <c r="J15" s="35">
        <f t="shared" si="3"/>
        <v>0.18177297470562928</v>
      </c>
      <c r="K15" s="35"/>
      <c r="L15" s="35">
        <f t="shared" si="3"/>
        <v>0.38087346455220528</v>
      </c>
      <c r="M15" s="38"/>
      <c r="N15" s="38"/>
      <c r="O15" s="82" t="s">
        <v>95</v>
      </c>
      <c r="P15" s="35">
        <f t="shared" si="3"/>
        <v>2.8008644323109157E-2</v>
      </c>
      <c r="Q15" s="35"/>
      <c r="R15" s="35">
        <f t="shared" si="3"/>
        <v>5.8073649713582087E-2</v>
      </c>
      <c r="S15" s="35">
        <f t="shared" si="3"/>
        <v>8.6195876841261246E-2</v>
      </c>
      <c r="T15" s="35"/>
      <c r="U15" s="35">
        <f t="shared" si="3"/>
        <v>7.8112378885568573E-2</v>
      </c>
      <c r="V15" s="35">
        <f t="shared" si="3"/>
        <v>3.4930409966434157E-2</v>
      </c>
      <c r="W15" s="35">
        <f t="shared" si="3"/>
        <v>4.0065888894942094E-2</v>
      </c>
      <c r="X15" s="35"/>
      <c r="Y15" s="35">
        <f t="shared" si="3"/>
        <v>2.3215076797451367E-2</v>
      </c>
      <c r="Z15" s="35"/>
      <c r="AA15" s="39" t="s">
        <v>95</v>
      </c>
      <c r="AB15" s="35">
        <f t="shared" si="3"/>
        <v>2.9024553206868964</v>
      </c>
      <c r="AC15" s="35"/>
      <c r="AD15" s="35"/>
      <c r="AE15" s="35"/>
    </row>
    <row r="16" spans="1:31" s="110" customFormat="1" x14ac:dyDescent="0.25">
      <c r="A16" s="139" t="s">
        <v>145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N16" s="139" t="s">
        <v>145</v>
      </c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3"/>
      <c r="AA16" s="140" t="s">
        <v>145</v>
      </c>
      <c r="AB16" s="140"/>
      <c r="AC16" s="140"/>
      <c r="AD16" s="140"/>
      <c r="AE16" s="140"/>
    </row>
    <row r="17" spans="1:55" s="3" customFormat="1" ht="18.75" x14ac:dyDescent="0.35">
      <c r="A17" s="16" t="s">
        <v>142</v>
      </c>
      <c r="B17" s="16"/>
      <c r="C17" s="68" t="s">
        <v>170</v>
      </c>
      <c r="D17" s="68" t="s">
        <v>169</v>
      </c>
      <c r="E17" s="68" t="s">
        <v>168</v>
      </c>
      <c r="F17" s="63" t="s">
        <v>174</v>
      </c>
      <c r="G17" s="63" t="s">
        <v>172</v>
      </c>
      <c r="H17" s="63" t="s">
        <v>171</v>
      </c>
      <c r="I17" s="63" t="s">
        <v>173</v>
      </c>
      <c r="J17" s="68" t="s">
        <v>176</v>
      </c>
      <c r="K17" s="68" t="s">
        <v>141</v>
      </c>
      <c r="L17" s="68" t="s">
        <v>1</v>
      </c>
      <c r="M17" s="16"/>
      <c r="N17" s="16" t="s">
        <v>142</v>
      </c>
      <c r="O17" s="16"/>
      <c r="P17" s="68" t="s">
        <v>170</v>
      </c>
      <c r="Q17" s="68" t="s">
        <v>169</v>
      </c>
      <c r="R17" s="68" t="s">
        <v>168</v>
      </c>
      <c r="S17" s="63" t="s">
        <v>174</v>
      </c>
      <c r="T17" s="63" t="s">
        <v>172</v>
      </c>
      <c r="U17" s="63" t="s">
        <v>171</v>
      </c>
      <c r="V17" s="63" t="s">
        <v>173</v>
      </c>
      <c r="W17" s="68" t="s">
        <v>176</v>
      </c>
      <c r="X17" s="68" t="s">
        <v>141</v>
      </c>
      <c r="Y17" s="63" t="s">
        <v>1</v>
      </c>
      <c r="Z17" s="16"/>
      <c r="AA17" s="63" t="s">
        <v>142</v>
      </c>
      <c r="AB17" s="63" t="s">
        <v>152</v>
      </c>
      <c r="AC17" s="63" t="s">
        <v>182</v>
      </c>
      <c r="AD17" s="117" t="s">
        <v>149</v>
      </c>
      <c r="AE17" s="117" t="s">
        <v>188</v>
      </c>
    </row>
    <row r="18" spans="1:55" s="110" customFormat="1" x14ac:dyDescent="0.25">
      <c r="A18" s="3" t="s">
        <v>15</v>
      </c>
      <c r="B18" s="3"/>
      <c r="C18" s="5">
        <v>56.343499999999999</v>
      </c>
      <c r="D18" s="5" t="s">
        <v>140</v>
      </c>
      <c r="E18" s="5">
        <v>9.6896000000000004</v>
      </c>
      <c r="F18" s="5">
        <v>14.7392</v>
      </c>
      <c r="G18" s="5" t="s">
        <v>140</v>
      </c>
      <c r="H18" s="5">
        <v>8.2805999999999997</v>
      </c>
      <c r="I18" s="5">
        <v>0.53769999999999996</v>
      </c>
      <c r="J18" s="5">
        <v>7.2007000000000003</v>
      </c>
      <c r="K18" s="5" t="s">
        <v>140</v>
      </c>
      <c r="L18" s="5">
        <v>96.924999999999997</v>
      </c>
      <c r="N18" s="3" t="s">
        <v>15</v>
      </c>
      <c r="O18" s="3"/>
      <c r="P18" s="5">
        <v>7.9917712051142313</v>
      </c>
      <c r="Q18" s="5" t="s">
        <v>140</v>
      </c>
      <c r="R18" s="5">
        <v>1.6197941146612531</v>
      </c>
      <c r="S18" s="5">
        <v>1.7484026893998896</v>
      </c>
      <c r="T18" s="5" t="s">
        <v>140</v>
      </c>
      <c r="U18" s="5">
        <v>1.7509418141251074</v>
      </c>
      <c r="V18" s="5">
        <v>8.1717170928484073E-2</v>
      </c>
      <c r="W18" s="5">
        <v>1.9802564187115121</v>
      </c>
      <c r="X18" s="5" t="s">
        <v>140</v>
      </c>
      <c r="Y18" s="5">
        <f t="shared" ref="Y18:Y25" si="4">SUM(P18:X18)</f>
        <v>15.172883412940479</v>
      </c>
      <c r="AA18" s="14" t="s">
        <v>88</v>
      </c>
      <c r="AB18" s="14">
        <v>26.269069022950159</v>
      </c>
      <c r="AC18" s="15">
        <v>79.573333333333338</v>
      </c>
      <c r="AD18" s="15">
        <v>58.386666666666663</v>
      </c>
      <c r="AE18" s="15">
        <v>1.3610575885992675</v>
      </c>
    </row>
    <row r="19" spans="1:55" s="110" customFormat="1" x14ac:dyDescent="0.25">
      <c r="A19" s="3" t="s">
        <v>16</v>
      </c>
      <c r="B19" s="3"/>
      <c r="C19" s="5">
        <v>55.497900000000001</v>
      </c>
      <c r="D19" s="5" t="s">
        <v>140</v>
      </c>
      <c r="E19" s="5">
        <v>9.8026999999999997</v>
      </c>
      <c r="F19" s="5">
        <v>14.128500000000001</v>
      </c>
      <c r="G19" s="5" t="s">
        <v>140</v>
      </c>
      <c r="H19" s="5">
        <v>9.0657999999999994</v>
      </c>
      <c r="I19" s="5">
        <v>1.7777000000000001</v>
      </c>
      <c r="J19" s="5">
        <v>6.5731000000000002</v>
      </c>
      <c r="K19" s="5" t="s">
        <v>140</v>
      </c>
      <c r="L19" s="5">
        <v>96.972399999999993</v>
      </c>
      <c r="N19" s="3" t="s">
        <v>16</v>
      </c>
      <c r="O19" s="3"/>
      <c r="P19" s="5">
        <v>7.8769786287446761</v>
      </c>
      <c r="Q19" s="5" t="s">
        <v>140</v>
      </c>
      <c r="R19" s="5">
        <v>1.6397724132544376</v>
      </c>
      <c r="S19" s="5">
        <v>1.6770557744425978</v>
      </c>
      <c r="T19" s="5" t="s">
        <v>140</v>
      </c>
      <c r="U19" s="5">
        <v>1.9182267292313626</v>
      </c>
      <c r="V19" s="5">
        <v>0.27034332766747948</v>
      </c>
      <c r="W19" s="5">
        <v>1.8088428942731227</v>
      </c>
      <c r="X19" s="5" t="s">
        <v>140</v>
      </c>
      <c r="Y19" s="5">
        <f t="shared" si="4"/>
        <v>15.191219767613678</v>
      </c>
    </row>
    <row r="20" spans="1:55" s="110" customFormat="1" x14ac:dyDescent="0.25">
      <c r="A20" s="3" t="s">
        <v>3</v>
      </c>
      <c r="B20" s="3"/>
      <c r="C20" s="5">
        <v>55.078000000000003</v>
      </c>
      <c r="D20" s="5" t="s">
        <v>140</v>
      </c>
      <c r="E20" s="5">
        <v>10.225199999999999</v>
      </c>
      <c r="F20" s="5">
        <v>13.4124</v>
      </c>
      <c r="G20" s="5" t="s">
        <v>140</v>
      </c>
      <c r="H20" s="5">
        <v>9.0361999999999991</v>
      </c>
      <c r="I20" s="5">
        <v>2.2273000000000001</v>
      </c>
      <c r="J20" s="5">
        <v>5.8655999999999997</v>
      </c>
      <c r="K20" s="5" t="s">
        <v>140</v>
      </c>
      <c r="L20" s="5">
        <v>95.975999999999999</v>
      </c>
      <c r="N20" s="3" t="s">
        <v>3</v>
      </c>
      <c r="O20" s="3"/>
      <c r="P20" s="5">
        <v>7.8621961551769699</v>
      </c>
      <c r="Q20" s="5" t="s">
        <v>140</v>
      </c>
      <c r="R20" s="5">
        <v>1.720252792133498</v>
      </c>
      <c r="S20" s="5">
        <v>1.6011814254742953</v>
      </c>
      <c r="T20" s="5" t="s">
        <v>140</v>
      </c>
      <c r="U20" s="5">
        <v>1.9229245103782253</v>
      </c>
      <c r="V20" s="5">
        <v>0.34065792438579695</v>
      </c>
      <c r="W20" s="5">
        <v>1.6234003977434435</v>
      </c>
      <c r="X20" s="5" t="s">
        <v>140</v>
      </c>
      <c r="Y20" s="5">
        <f>SUM(P20:X20)</f>
        <v>15.070613205292227</v>
      </c>
      <c r="AA20" s="14" t="s">
        <v>89</v>
      </c>
      <c r="AB20" s="14">
        <v>26.770092020647496</v>
      </c>
      <c r="AC20" s="15">
        <v>76.073333333333338</v>
      </c>
      <c r="AD20" s="15">
        <v>58.186666666666667</v>
      </c>
      <c r="AE20" s="15">
        <v>0.84319584705832651</v>
      </c>
    </row>
    <row r="21" spans="1:55" s="110" customFormat="1" ht="15" customHeight="1" x14ac:dyDescent="0.25">
      <c r="A21" s="3" t="s">
        <v>14</v>
      </c>
      <c r="B21" s="3"/>
      <c r="C21" s="5">
        <v>56.032499999999999</v>
      </c>
      <c r="D21" s="5" t="s">
        <v>140</v>
      </c>
      <c r="E21" s="5">
        <v>9.5617000000000001</v>
      </c>
      <c r="F21" s="5">
        <v>13.3406</v>
      </c>
      <c r="G21" s="5" t="s">
        <v>140</v>
      </c>
      <c r="H21" s="5">
        <v>9.5226000000000006</v>
      </c>
      <c r="I21" s="5">
        <v>1.2875000000000001</v>
      </c>
      <c r="J21" s="5">
        <v>6.8075999999999999</v>
      </c>
      <c r="K21" s="5" t="s">
        <v>140</v>
      </c>
      <c r="L21" s="5">
        <v>96.647199999999998</v>
      </c>
      <c r="N21" s="3" t="s">
        <v>14</v>
      </c>
      <c r="O21" s="3"/>
      <c r="P21" s="5">
        <v>7.9361247394072274</v>
      </c>
      <c r="Q21" s="5" t="s">
        <v>140</v>
      </c>
      <c r="R21" s="5">
        <v>1.5960935625880261</v>
      </c>
      <c r="S21" s="5">
        <v>1.5802004512731826</v>
      </c>
      <c r="T21" s="5" t="s">
        <v>140</v>
      </c>
      <c r="U21" s="5">
        <v>2.0106418365782157</v>
      </c>
      <c r="V21" s="5">
        <v>0.1953843565644037</v>
      </c>
      <c r="W21" s="5">
        <v>1.8694334391276839</v>
      </c>
      <c r="X21" s="5" t="s">
        <v>140</v>
      </c>
      <c r="Y21" s="5">
        <f>SUM(P21:X21)</f>
        <v>15.18787838553874</v>
      </c>
    </row>
    <row r="22" spans="1:55" s="110" customFormat="1" x14ac:dyDescent="0.25">
      <c r="A22" s="3" t="s">
        <v>17</v>
      </c>
      <c r="B22" s="3"/>
      <c r="C22" s="5">
        <v>57.103000000000002</v>
      </c>
      <c r="D22" s="5" t="s">
        <v>140</v>
      </c>
      <c r="E22" s="5">
        <v>10.644399999999999</v>
      </c>
      <c r="F22" s="5">
        <v>11.0946</v>
      </c>
      <c r="G22" s="5" t="s">
        <v>140</v>
      </c>
      <c r="H22" s="5">
        <v>10.424899999999999</v>
      </c>
      <c r="I22" s="5">
        <v>0.67210000000000003</v>
      </c>
      <c r="J22" s="5">
        <v>7.1768000000000001</v>
      </c>
      <c r="K22" s="5" t="s">
        <v>140</v>
      </c>
      <c r="L22" s="5">
        <v>97.173100000000005</v>
      </c>
      <c r="N22" s="3" t="s">
        <v>17</v>
      </c>
      <c r="O22" s="3"/>
      <c r="P22" s="5">
        <v>7.9318095914297722</v>
      </c>
      <c r="Q22" s="5" t="s">
        <v>140</v>
      </c>
      <c r="R22" s="5">
        <v>1.742566208678759</v>
      </c>
      <c r="S22" s="5">
        <v>1.2888231761202662</v>
      </c>
      <c r="T22" s="5" t="s">
        <v>140</v>
      </c>
      <c r="U22" s="5">
        <v>2.158718134770611</v>
      </c>
      <c r="V22" s="5">
        <v>0.1000279379422804</v>
      </c>
      <c r="W22" s="5">
        <v>1.932821242888108</v>
      </c>
      <c r="X22" s="5" t="s">
        <v>140</v>
      </c>
      <c r="Y22" s="5">
        <f t="shared" si="4"/>
        <v>15.154766291829798</v>
      </c>
      <c r="AA22" s="14" t="s">
        <v>91</v>
      </c>
      <c r="AB22" s="14">
        <v>28.99000768826301</v>
      </c>
      <c r="AC22" s="15">
        <v>74.173333333333332</v>
      </c>
      <c r="AD22" s="15">
        <v>57.986666666666665</v>
      </c>
      <c r="AE22" s="15">
        <v>1.6552179743386821</v>
      </c>
    </row>
    <row r="23" spans="1:55" s="110" customFormat="1" x14ac:dyDescent="0.25">
      <c r="A23" s="3" t="s">
        <v>18</v>
      </c>
      <c r="B23" s="3"/>
      <c r="C23" s="5">
        <v>57.405000000000001</v>
      </c>
      <c r="D23" s="5" t="s">
        <v>140</v>
      </c>
      <c r="E23" s="5">
        <v>10.829599999999999</v>
      </c>
      <c r="F23" s="5">
        <v>11.620699999999999</v>
      </c>
      <c r="G23" s="5" t="s">
        <v>140</v>
      </c>
      <c r="H23" s="5">
        <v>9.7781000000000002</v>
      </c>
      <c r="I23" s="5">
        <v>0.62460000000000004</v>
      </c>
      <c r="J23" s="5">
        <v>7.2603</v>
      </c>
      <c r="K23" s="5" t="s">
        <v>140</v>
      </c>
      <c r="L23" s="5">
        <v>97.568600000000004</v>
      </c>
      <c r="N23" s="3" t="s">
        <v>18</v>
      </c>
      <c r="O23" s="3"/>
      <c r="P23" s="5">
        <v>7.953529191112394</v>
      </c>
      <c r="Q23" s="5" t="s">
        <v>140</v>
      </c>
      <c r="R23" s="5">
        <v>1.7683870295650723</v>
      </c>
      <c r="S23" s="5">
        <v>1.3465137138145253</v>
      </c>
      <c r="T23" s="5" t="s">
        <v>140</v>
      </c>
      <c r="U23" s="5">
        <v>2.0196463073200031</v>
      </c>
      <c r="V23" s="5">
        <v>9.2722728668378079E-2</v>
      </c>
      <c r="W23" s="5">
        <v>1.9503484792603274</v>
      </c>
      <c r="X23" s="5" t="s">
        <v>140</v>
      </c>
      <c r="Y23" s="5">
        <f t="shared" si="4"/>
        <v>15.131147449740698</v>
      </c>
      <c r="AA23" s="14" t="s">
        <v>92</v>
      </c>
      <c r="AB23" s="14">
        <v>27.145725717042062</v>
      </c>
      <c r="AC23" s="15">
        <v>74.173333333333332</v>
      </c>
      <c r="AD23" s="15">
        <v>57.986666666666665</v>
      </c>
      <c r="AE23" s="15">
        <v>1.4945757948977958</v>
      </c>
    </row>
    <row r="24" spans="1:55" s="110" customFormat="1" x14ac:dyDescent="0.25">
      <c r="A24" s="3" t="s">
        <v>19</v>
      </c>
      <c r="B24" s="3"/>
      <c r="C24" s="5">
        <v>55.938299999999998</v>
      </c>
      <c r="D24" s="5" t="s">
        <v>140</v>
      </c>
      <c r="E24" s="5">
        <v>9.1397999999999993</v>
      </c>
      <c r="F24" s="5">
        <v>14.9488</v>
      </c>
      <c r="G24" s="5" t="s">
        <v>140</v>
      </c>
      <c r="H24" s="5">
        <v>8.5562000000000005</v>
      </c>
      <c r="I24" s="5">
        <v>1.1198999999999999</v>
      </c>
      <c r="J24" s="5">
        <v>6.8842999999999996</v>
      </c>
      <c r="K24" s="5" t="s">
        <v>140</v>
      </c>
      <c r="L24" s="5">
        <v>96.766199999999998</v>
      </c>
      <c r="N24" s="3" t="s">
        <v>19</v>
      </c>
      <c r="O24" s="3"/>
      <c r="P24" s="5">
        <v>7.9747761456055377</v>
      </c>
      <c r="Q24" s="5" t="s">
        <v>140</v>
      </c>
      <c r="R24" s="5">
        <v>1.5356798177464812</v>
      </c>
      <c r="S24" s="5">
        <v>1.7823127017222373</v>
      </c>
      <c r="T24" s="5" t="s">
        <v>140</v>
      </c>
      <c r="U24" s="5">
        <v>1.8184478563299151</v>
      </c>
      <c r="V24" s="5">
        <v>0.17106554592953671</v>
      </c>
      <c r="W24" s="5">
        <v>1.9029024112408848</v>
      </c>
      <c r="X24" s="5" t="s">
        <v>140</v>
      </c>
      <c r="Y24" s="5">
        <f t="shared" si="4"/>
        <v>15.185184478574591</v>
      </c>
      <c r="AA24" s="14" t="s">
        <v>90</v>
      </c>
      <c r="AB24" s="14">
        <v>28.613307146305374</v>
      </c>
      <c r="AC24" s="15">
        <v>77.973333333333329</v>
      </c>
      <c r="AD24" s="15">
        <v>57.986666666666665</v>
      </c>
      <c r="AE24" s="15">
        <v>0.87836390744844883</v>
      </c>
    </row>
    <row r="25" spans="1:55" s="110" customFormat="1" x14ac:dyDescent="0.25">
      <c r="A25" s="3" t="s">
        <v>20</v>
      </c>
      <c r="B25" s="3"/>
      <c r="C25" s="5">
        <v>56.406199999999998</v>
      </c>
      <c r="D25" s="5" t="s">
        <v>140</v>
      </c>
      <c r="E25" s="5">
        <v>9.1631999999999998</v>
      </c>
      <c r="F25" s="5">
        <v>14.388999999999999</v>
      </c>
      <c r="G25" s="5" t="s">
        <v>140</v>
      </c>
      <c r="H25" s="5">
        <v>9.0121000000000002</v>
      </c>
      <c r="I25" s="5">
        <v>1.0585</v>
      </c>
      <c r="J25" s="5">
        <v>6.9379999999999997</v>
      </c>
      <c r="K25" s="5" t="s">
        <v>140</v>
      </c>
      <c r="L25" s="5">
        <v>97.0608</v>
      </c>
      <c r="M25" s="16"/>
      <c r="N25" s="3" t="s">
        <v>20</v>
      </c>
      <c r="O25" s="3"/>
      <c r="P25" s="5">
        <v>7.9875953608463517</v>
      </c>
      <c r="Q25" s="5" t="s">
        <v>140</v>
      </c>
      <c r="R25" s="5">
        <v>1.5292944969858375</v>
      </c>
      <c r="S25" s="5">
        <v>1.7040728571526949</v>
      </c>
      <c r="T25" s="5" t="s">
        <v>140</v>
      </c>
      <c r="U25" s="5">
        <v>1.9025054191810495</v>
      </c>
      <c r="V25" s="5">
        <v>0.16060318035506665</v>
      </c>
      <c r="W25" s="5">
        <v>1.9048948172249769</v>
      </c>
      <c r="X25" s="5" t="s">
        <v>140</v>
      </c>
      <c r="Y25" s="5">
        <f t="shared" si="4"/>
        <v>15.188966131745978</v>
      </c>
    </row>
    <row r="26" spans="1:55" s="110" customFormat="1" x14ac:dyDescent="0.25">
      <c r="A26" s="14" t="s">
        <v>151</v>
      </c>
      <c r="B26" s="14"/>
      <c r="C26" s="5">
        <v>56.2515</v>
      </c>
      <c r="D26" s="5" t="s">
        <v>140</v>
      </c>
      <c r="E26" s="5">
        <v>9.9215</v>
      </c>
      <c r="F26" s="5">
        <v>12.1031</v>
      </c>
      <c r="G26" s="5" t="s">
        <v>140</v>
      </c>
      <c r="H26" s="5">
        <v>10.2661</v>
      </c>
      <c r="I26" s="5">
        <v>1.5875999999999999</v>
      </c>
      <c r="J26" s="5">
        <v>6.6571999999999996</v>
      </c>
      <c r="K26" s="5" t="s">
        <v>140</v>
      </c>
      <c r="L26" s="5">
        <v>96.853999999999999</v>
      </c>
      <c r="N26" s="14" t="s">
        <v>151</v>
      </c>
      <c r="O26" s="14"/>
      <c r="P26" s="5">
        <v>7.9031736113192324</v>
      </c>
      <c r="Q26" s="5" t="s">
        <v>140</v>
      </c>
      <c r="R26" s="5">
        <v>1.6428559995234835</v>
      </c>
      <c r="S26" s="5">
        <v>1.4221073117527145</v>
      </c>
      <c r="T26" s="5" t="s">
        <v>140</v>
      </c>
      <c r="U26" s="5">
        <v>2.1502234411772045</v>
      </c>
      <c r="V26" s="5">
        <v>0.23899156349311551</v>
      </c>
      <c r="W26" s="5">
        <v>1.8134538614275946</v>
      </c>
      <c r="X26" s="5" t="s">
        <v>140</v>
      </c>
      <c r="Y26" s="5">
        <f>SUM(P26:X26)</f>
        <v>15.170805788693345</v>
      </c>
      <c r="AA26" s="14" t="s">
        <v>151</v>
      </c>
      <c r="AB26" s="14">
        <v>28.40216588665167</v>
      </c>
      <c r="AC26" s="15">
        <v>77.873333333333335</v>
      </c>
      <c r="AD26" s="15">
        <v>58.186666666666703</v>
      </c>
      <c r="AE26" s="15">
        <v>0.92150368108689784</v>
      </c>
    </row>
    <row r="27" spans="1:55" s="110" customFormat="1" x14ac:dyDescent="0.25">
      <c r="A27" s="14" t="s">
        <v>93</v>
      </c>
      <c r="B27" s="14"/>
      <c r="C27" s="5">
        <v>56.436199999999999</v>
      </c>
      <c r="D27" s="5" t="s">
        <v>140</v>
      </c>
      <c r="E27" s="5">
        <v>9.4981000000000009</v>
      </c>
      <c r="F27" s="5">
        <v>14.5587</v>
      </c>
      <c r="G27" s="5" t="s">
        <v>140</v>
      </c>
      <c r="H27" s="5">
        <v>8.7377000000000002</v>
      </c>
      <c r="I27" s="5">
        <v>0.70369999999999999</v>
      </c>
      <c r="J27" s="5">
        <v>7.2377000000000002</v>
      </c>
      <c r="K27" s="5" t="s">
        <v>140</v>
      </c>
      <c r="L27" s="5">
        <v>97.220200000000006</v>
      </c>
      <c r="N27" s="14" t="s">
        <v>93</v>
      </c>
      <c r="O27" s="14"/>
      <c r="P27" s="5">
        <v>7.9792381918287605</v>
      </c>
      <c r="Q27" s="5" t="s">
        <v>140</v>
      </c>
      <c r="R27" s="5">
        <v>1.5826874197288809</v>
      </c>
      <c r="S27" s="5">
        <v>1.7214507250329751</v>
      </c>
      <c r="T27" s="5" t="s">
        <v>140</v>
      </c>
      <c r="U27" s="5">
        <v>1.8416685959426156</v>
      </c>
      <c r="V27" s="5">
        <v>0.10660198274943733</v>
      </c>
      <c r="W27" s="5">
        <v>1.9840459911314405</v>
      </c>
      <c r="X27" s="5" t="s">
        <v>140</v>
      </c>
      <c r="Y27" s="5">
        <f>SUM(P27:X27)</f>
        <v>15.215692906414109</v>
      </c>
      <c r="AA27" s="14" t="s">
        <v>93</v>
      </c>
      <c r="AB27" s="14">
        <v>23.478379515514746</v>
      </c>
      <c r="AC27" s="15">
        <v>77.873333333333335</v>
      </c>
      <c r="AD27" s="15">
        <v>58.2</v>
      </c>
      <c r="AE27" s="15">
        <v>1.4543996588582069</v>
      </c>
    </row>
    <row r="28" spans="1:55" s="110" customFormat="1" x14ac:dyDescent="0.25">
      <c r="A28" s="14" t="s">
        <v>94</v>
      </c>
      <c r="B28" s="14"/>
      <c r="C28" s="5">
        <v>56.2181</v>
      </c>
      <c r="D28" s="5" t="s">
        <v>140</v>
      </c>
      <c r="E28" s="5">
        <v>10.430999999999999</v>
      </c>
      <c r="F28" s="5">
        <v>12.4176</v>
      </c>
      <c r="G28" s="5" t="s">
        <v>140</v>
      </c>
      <c r="H28" s="5">
        <v>9.8565000000000005</v>
      </c>
      <c r="I28" s="5">
        <v>1.2448999999999999</v>
      </c>
      <c r="J28" s="5">
        <v>6.6820000000000004</v>
      </c>
      <c r="K28" s="5" t="s">
        <v>140</v>
      </c>
      <c r="L28" s="5">
        <v>96.884100000000004</v>
      </c>
      <c r="N28" s="14" t="s">
        <v>94</v>
      </c>
      <c r="O28" s="14"/>
      <c r="P28" s="5">
        <v>7.8937227885004049</v>
      </c>
      <c r="Q28" s="5" t="s">
        <v>140</v>
      </c>
      <c r="R28" s="5">
        <v>1.7261812676267401</v>
      </c>
      <c r="S28" s="5">
        <v>1.4581819110200496</v>
      </c>
      <c r="T28" s="5" t="s">
        <v>140</v>
      </c>
      <c r="U28" s="5">
        <v>2.0631895081372944</v>
      </c>
      <c r="V28" s="5">
        <v>0.18728984909643887</v>
      </c>
      <c r="W28" s="5">
        <v>1.8191129684696346</v>
      </c>
      <c r="X28" s="5" t="s">
        <v>140</v>
      </c>
      <c r="Y28" s="5">
        <f>SUM(P28:X28)</f>
        <v>15.147678292850564</v>
      </c>
      <c r="AA28" s="14" t="s">
        <v>94</v>
      </c>
      <c r="AB28" s="14">
        <v>35.835731553813758</v>
      </c>
      <c r="AC28" s="15">
        <v>77.873333333333335</v>
      </c>
      <c r="AD28" s="15">
        <v>58.2</v>
      </c>
      <c r="AE28" s="101">
        <v>1.8957796903973028</v>
      </c>
    </row>
    <row r="29" spans="1:55" x14ac:dyDescent="0.25">
      <c r="B29" s="111" t="s">
        <v>139</v>
      </c>
      <c r="C29" s="112">
        <f>AVERAGE(C18:C28)</f>
        <v>56.246381818181824</v>
      </c>
      <c r="D29" s="112"/>
      <c r="E29" s="112">
        <f>AVERAGE(E18:E28)</f>
        <v>9.9006181818181815</v>
      </c>
      <c r="F29" s="112">
        <f>AVERAGE(F18:F28)</f>
        <v>13.341199999999999</v>
      </c>
      <c r="G29" s="112"/>
      <c r="H29" s="112">
        <f>AVERAGE(H18:H28)</f>
        <v>9.3215272727272733</v>
      </c>
      <c r="I29" s="112">
        <f>AVERAGE(I18:I28)</f>
        <v>1.1674090909090908</v>
      </c>
      <c r="J29" s="112">
        <f>AVERAGE(J18:J28)</f>
        <v>6.8439363636363648</v>
      </c>
      <c r="K29" s="112"/>
      <c r="L29" s="112">
        <f>AVERAGE(L18:L28)</f>
        <v>96.913418181818187</v>
      </c>
      <c r="M29" s="94"/>
      <c r="O29" s="111" t="s">
        <v>139</v>
      </c>
      <c r="P29" s="112">
        <f>AVERAGE(P18:P28)</f>
        <v>7.9355377826441407</v>
      </c>
      <c r="Q29" s="112"/>
      <c r="R29" s="112">
        <f>AVERAGE(R18:R28)</f>
        <v>1.6457786474993155</v>
      </c>
      <c r="S29" s="112">
        <f>AVERAGE(S18:S28)</f>
        <v>1.5754820670186753</v>
      </c>
      <c r="T29" s="112"/>
      <c r="U29" s="112">
        <f>AVERAGE(U18:U28)</f>
        <v>1.9597394684701457</v>
      </c>
      <c r="V29" s="112">
        <f>AVERAGE(V18:V28)</f>
        <v>0.17685505161640161</v>
      </c>
      <c r="W29" s="112">
        <f>AVERAGE(W18:W28)</f>
        <v>1.8717739019544302</v>
      </c>
      <c r="X29" s="112"/>
      <c r="Y29" s="112">
        <f>AVERAGE(Y18:Y28)</f>
        <v>15.165166919203113</v>
      </c>
      <c r="Z29" s="110"/>
      <c r="AA29" s="20" t="s">
        <v>150</v>
      </c>
      <c r="AB29" s="90">
        <f>AVERAGE(AB18:AB28)</f>
        <v>28.188059818898534</v>
      </c>
      <c r="AC29" s="90"/>
      <c r="AD29" s="90"/>
      <c r="AT29" s="3"/>
      <c r="AU29" s="5"/>
      <c r="AV29" s="5"/>
      <c r="AW29" s="5"/>
      <c r="AX29" s="5"/>
      <c r="AY29" s="5"/>
      <c r="AZ29" s="5"/>
      <c r="BA29" s="5"/>
      <c r="BB29" s="5"/>
      <c r="BC29" s="5"/>
    </row>
    <row r="30" spans="1:55" x14ac:dyDescent="0.25">
      <c r="B30" s="71" t="s">
        <v>95</v>
      </c>
      <c r="C30" s="93">
        <f>STDEV(C18:C28)</f>
        <v>0.64915503050994172</v>
      </c>
      <c r="D30" s="93"/>
      <c r="E30" s="93">
        <f>STDEV(E18:E28)</f>
        <v>0.57069657755795533</v>
      </c>
      <c r="F30" s="93">
        <f>STDEV(F18:F28)</f>
        <v>1.3467421549799354</v>
      </c>
      <c r="G30" s="93"/>
      <c r="H30" s="93">
        <f>STDEV(H18:H28)</f>
        <v>0.69981402971205009</v>
      </c>
      <c r="I30" s="93">
        <f>STDEV(I18:I28)</f>
        <v>0.53464582380216064</v>
      </c>
      <c r="J30" s="93">
        <f>STDEV(J18:J28)</f>
        <v>0.40864076221720058</v>
      </c>
      <c r="K30" s="93"/>
      <c r="L30" s="93">
        <f>STDEV(L18:L28)</f>
        <v>0.39897814180273711</v>
      </c>
      <c r="M30" s="94"/>
      <c r="O30" s="113" t="s">
        <v>95</v>
      </c>
      <c r="P30" s="93">
        <f>STDEV(P18:P28)</f>
        <v>4.6112472276120503E-2</v>
      </c>
      <c r="Q30" s="93"/>
      <c r="R30" s="93">
        <f>STDEV(R18:R28)</f>
        <v>8.3229117428947647E-2</v>
      </c>
      <c r="S30" s="93">
        <f>STDEV(S18:S28)</f>
        <v>0.17129092223218839</v>
      </c>
      <c r="T30" s="93"/>
      <c r="U30" s="93">
        <f>STDEV(U18:U28)</f>
        <v>0.13289595206218052</v>
      </c>
      <c r="V30" s="93">
        <f>STDEV(V18:V28)</f>
        <v>8.1944865621803697E-2</v>
      </c>
      <c r="W30" s="93">
        <f>STDEV(W18:W28)</f>
        <v>0.10400470553458861</v>
      </c>
      <c r="X30" s="93"/>
      <c r="Y30" s="114">
        <f>STDEV(Y18:Y28)</f>
        <v>3.9137753564742403E-2</v>
      </c>
      <c r="AA30" s="71" t="s">
        <v>95</v>
      </c>
      <c r="AB30" s="93">
        <f>STDEV(AB18:AB28)</f>
        <v>3.5520092370315419</v>
      </c>
      <c r="AC30" s="93"/>
    </row>
    <row r="32" spans="1:55" x14ac:dyDescent="0.25">
      <c r="AA32" s="16" t="s">
        <v>96</v>
      </c>
      <c r="AB32" s="8">
        <f>_xlfn.T.TEST(AB4:AB13,AB18:AB28,2,2)</f>
        <v>5.9781694192959554E-2</v>
      </c>
      <c r="AC32" s="8"/>
    </row>
    <row r="36" spans="28:33" x14ac:dyDescent="0.25">
      <c r="AB36" s="14"/>
      <c r="AC36" s="14"/>
      <c r="AD36" s="14"/>
      <c r="AE36" s="14"/>
      <c r="AF36" s="14"/>
      <c r="AG36" s="15"/>
    </row>
    <row r="37" spans="28:33" x14ac:dyDescent="0.25">
      <c r="AB37" s="14"/>
      <c r="AC37" s="14"/>
      <c r="AD37" s="14"/>
      <c r="AE37" s="14"/>
      <c r="AF37" s="14"/>
      <c r="AG37" s="15"/>
    </row>
    <row r="53" spans="1:9" x14ac:dyDescent="0.25">
      <c r="A53" s="137"/>
      <c r="B53" s="137"/>
      <c r="C53" s="137"/>
      <c r="D53" s="137"/>
      <c r="E53" s="137"/>
      <c r="F53" s="137"/>
      <c r="G53" s="137"/>
      <c r="H53" s="137"/>
      <c r="I53" s="137"/>
    </row>
    <row r="54" spans="1:9" x14ac:dyDescent="0.25">
      <c r="H54" s="76"/>
      <c r="I54" s="76"/>
    </row>
    <row r="55" spans="1:9" x14ac:dyDescent="0.25">
      <c r="H55" s="12"/>
      <c r="I55" s="13"/>
    </row>
    <row r="56" spans="1:9" x14ac:dyDescent="0.25">
      <c r="H56" s="12"/>
      <c r="I56" s="13"/>
    </row>
    <row r="57" spans="1:9" x14ac:dyDescent="0.25">
      <c r="H57" s="12"/>
      <c r="I57" s="13"/>
    </row>
    <row r="58" spans="1:9" x14ac:dyDescent="0.25">
      <c r="H58" s="12"/>
      <c r="I58" s="13"/>
    </row>
    <row r="59" spans="1:9" x14ac:dyDescent="0.25">
      <c r="H59" s="12"/>
      <c r="I59" s="13"/>
    </row>
    <row r="60" spans="1:9" x14ac:dyDescent="0.25">
      <c r="H60" s="12"/>
      <c r="I60" s="13"/>
    </row>
    <row r="61" spans="1:9" x14ac:dyDescent="0.25">
      <c r="H61" s="12"/>
      <c r="I61" s="13"/>
    </row>
    <row r="62" spans="1:9" x14ac:dyDescent="0.25">
      <c r="H62" s="12"/>
      <c r="I62" s="13"/>
    </row>
    <row r="63" spans="1:9" x14ac:dyDescent="0.25">
      <c r="H63" s="12"/>
      <c r="I63" s="13"/>
    </row>
    <row r="64" spans="1:9" x14ac:dyDescent="0.25">
      <c r="H64" s="12"/>
      <c r="I64" s="13"/>
    </row>
    <row r="65" spans="5:9" x14ac:dyDescent="0.25">
      <c r="H65" s="13"/>
      <c r="I65" s="13"/>
    </row>
    <row r="66" spans="5:9" x14ac:dyDescent="0.25">
      <c r="H66" s="15"/>
      <c r="I66" s="15"/>
    </row>
    <row r="67" spans="5:9" x14ac:dyDescent="0.25">
      <c r="H67" s="14"/>
      <c r="I67" s="15"/>
    </row>
    <row r="68" spans="5:9" x14ac:dyDescent="0.25">
      <c r="H68" s="14"/>
      <c r="I68" s="15"/>
    </row>
    <row r="69" spans="5:9" x14ac:dyDescent="0.25">
      <c r="H69" s="14"/>
      <c r="I69" s="15"/>
    </row>
    <row r="70" spans="5:9" x14ac:dyDescent="0.25">
      <c r="H70" s="14"/>
      <c r="I70" s="15"/>
    </row>
    <row r="71" spans="5:9" x14ac:dyDescent="0.25">
      <c r="H71" s="14"/>
      <c r="I71" s="15"/>
    </row>
    <row r="72" spans="5:9" x14ac:dyDescent="0.25">
      <c r="H72" s="14"/>
      <c r="I72" s="15"/>
    </row>
    <row r="73" spans="5:9" x14ac:dyDescent="0.25">
      <c r="H73" s="14"/>
      <c r="I73" s="15"/>
    </row>
    <row r="74" spans="5:9" x14ac:dyDescent="0.25">
      <c r="H74" s="14"/>
      <c r="I74" s="14"/>
    </row>
    <row r="75" spans="5:9" x14ac:dyDescent="0.25">
      <c r="H75" s="14"/>
      <c r="I75" s="14"/>
    </row>
    <row r="76" spans="5:9" x14ac:dyDescent="0.25">
      <c r="E76" s="14"/>
      <c r="F76" s="14"/>
    </row>
  </sheetData>
  <mergeCells count="10">
    <mergeCell ref="AA1:AD1"/>
    <mergeCell ref="A53:I53"/>
    <mergeCell ref="A1:L1"/>
    <mergeCell ref="A2:L2"/>
    <mergeCell ref="A16:L16"/>
    <mergeCell ref="N2:Y2"/>
    <mergeCell ref="N16:Y16"/>
    <mergeCell ref="N1:Y1"/>
    <mergeCell ref="AA2:AE2"/>
    <mergeCell ref="AA16:AE16"/>
  </mergeCells>
  <pageMargins left="0.75" right="0.75" top="1" bottom="1" header="0.5" footer="0.5"/>
  <pageSetup orientation="portrait" horizontalDpi="4294967292" verticalDpi="4294967292"/>
  <ignoredErrors>
    <ignoredError sqref="AB29:AB31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499984740745262"/>
  </sheetPr>
  <dimension ref="A1:AJ33"/>
  <sheetViews>
    <sheetView tabSelected="1" zoomScale="70" zoomScaleNormal="70" zoomScalePageLayoutView="125" workbookViewId="0">
      <selection activeCell="R2" sqref="R2:AD2"/>
    </sheetView>
  </sheetViews>
  <sheetFormatPr defaultColWidth="8.875" defaultRowHeight="15.75" x14ac:dyDescent="0.25"/>
  <cols>
    <col min="1" max="1" width="18.125" style="9" customWidth="1"/>
    <col min="2" max="2" width="8.875" style="9" bestFit="1" customWidth="1"/>
    <col min="3" max="3" width="5" style="9" bestFit="1" customWidth="1"/>
    <col min="4" max="4" width="4.625" style="9" bestFit="1" customWidth="1"/>
    <col min="5" max="5" width="5.5" style="9" bestFit="1" customWidth="1"/>
    <col min="6" max="6" width="5" style="9" bestFit="1" customWidth="1"/>
    <col min="7" max="7" width="5.125" style="9" bestFit="1" customWidth="1"/>
    <col min="8" max="9" width="5" style="9" bestFit="1" customWidth="1"/>
    <col min="10" max="10" width="4.625" style="9" bestFit="1" customWidth="1"/>
    <col min="11" max="11" width="5.5" style="9" bestFit="1" customWidth="1"/>
    <col min="12" max="12" width="4.25" style="9" bestFit="1" customWidth="1"/>
    <col min="13" max="13" width="5.5" style="9" bestFit="1" customWidth="1"/>
    <col min="14" max="14" width="6.375" style="9" bestFit="1" customWidth="1"/>
    <col min="15" max="15" width="7.25" style="9" bestFit="1" customWidth="1"/>
    <col min="16" max="16" width="5.25" style="9" bestFit="1" customWidth="1"/>
    <col min="17" max="17" width="8.875" style="9"/>
    <col min="18" max="18" width="18.125" style="9" customWidth="1"/>
    <col min="19" max="19" width="8.75" style="9" bestFit="1" customWidth="1"/>
    <col min="20" max="20" width="6" style="9" bestFit="1" customWidth="1"/>
    <col min="21" max="21" width="4.625" style="9" bestFit="1" customWidth="1"/>
    <col min="22" max="22" width="5.5" style="9" bestFit="1" customWidth="1"/>
    <col min="23" max="23" width="5" style="9" bestFit="1" customWidth="1"/>
    <col min="24" max="24" width="5.125" style="9" bestFit="1" customWidth="1"/>
    <col min="25" max="26" width="5" style="9" bestFit="1" customWidth="1"/>
    <col min="27" max="27" width="4.625" style="9" bestFit="1" customWidth="1"/>
    <col min="28" max="28" width="5.5" style="9" bestFit="1" customWidth="1"/>
    <col min="29" max="29" width="4.25" style="9" bestFit="1" customWidth="1"/>
    <col min="30" max="30" width="5.5" style="9" bestFit="1" customWidth="1"/>
    <col min="31" max="31" width="8.875" style="9"/>
    <col min="32" max="32" width="20.125" style="9" bestFit="1" customWidth="1"/>
    <col min="33" max="33" width="12.625" style="9" bestFit="1" customWidth="1"/>
    <col min="34" max="34" width="10.875" style="9" bestFit="1" customWidth="1"/>
    <col min="35" max="35" width="10.625" style="95" bestFit="1" customWidth="1"/>
    <col min="36" max="36" width="21.25" style="9" bestFit="1" customWidth="1"/>
    <col min="37" max="37" width="17.625" style="9" bestFit="1" customWidth="1"/>
    <col min="38" max="16384" width="8.875" style="9"/>
  </cols>
  <sheetData>
    <row r="1" spans="1:36" ht="18.75" x14ac:dyDescent="0.3">
      <c r="A1" s="136" t="s">
        <v>147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72"/>
      <c r="R1" s="136" t="s">
        <v>180</v>
      </c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73"/>
      <c r="AE1" s="73"/>
      <c r="AF1" s="136" t="s">
        <v>179</v>
      </c>
      <c r="AG1" s="136"/>
      <c r="AH1" s="136"/>
      <c r="AI1" s="136"/>
    </row>
    <row r="2" spans="1:36" x14ac:dyDescent="0.25">
      <c r="A2" s="138" t="s">
        <v>146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74"/>
      <c r="R2" s="138" t="s">
        <v>146</v>
      </c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74"/>
      <c r="AF2" s="138" t="s">
        <v>146</v>
      </c>
      <c r="AG2" s="138"/>
      <c r="AH2" s="138"/>
      <c r="AI2" s="138"/>
      <c r="AJ2" s="48"/>
    </row>
    <row r="3" spans="1:36" ht="18.75" x14ac:dyDescent="0.35">
      <c r="A3" s="16" t="s">
        <v>142</v>
      </c>
      <c r="B3" s="16"/>
      <c r="C3" s="68" t="s">
        <v>170</v>
      </c>
      <c r="D3" s="68" t="s">
        <v>169</v>
      </c>
      <c r="E3" s="68" t="s">
        <v>168</v>
      </c>
      <c r="F3" s="63" t="s">
        <v>174</v>
      </c>
      <c r="G3" s="63" t="s">
        <v>172</v>
      </c>
      <c r="H3" s="63" t="s">
        <v>171</v>
      </c>
      <c r="I3" s="63" t="s">
        <v>173</v>
      </c>
      <c r="J3" s="63" t="s">
        <v>175</v>
      </c>
      <c r="K3" s="68" t="s">
        <v>176</v>
      </c>
      <c r="L3" s="68" t="s">
        <v>141</v>
      </c>
      <c r="M3" s="63" t="s">
        <v>157</v>
      </c>
      <c r="N3" s="63" t="s">
        <v>21</v>
      </c>
      <c r="O3" s="63" t="s">
        <v>22</v>
      </c>
      <c r="P3" s="63" t="s">
        <v>23</v>
      </c>
      <c r="Q3" s="16"/>
      <c r="R3" s="75" t="s">
        <v>142</v>
      </c>
      <c r="S3" s="75"/>
      <c r="T3" s="68" t="s">
        <v>170</v>
      </c>
      <c r="U3" s="68" t="s">
        <v>169</v>
      </c>
      <c r="V3" s="68" t="s">
        <v>168</v>
      </c>
      <c r="W3" s="63" t="s">
        <v>174</v>
      </c>
      <c r="X3" s="63" t="s">
        <v>172</v>
      </c>
      <c r="Y3" s="63" t="s">
        <v>171</v>
      </c>
      <c r="Z3" s="63" t="s">
        <v>173</v>
      </c>
      <c r="AA3" s="63" t="s">
        <v>175</v>
      </c>
      <c r="AB3" s="68" t="s">
        <v>176</v>
      </c>
      <c r="AC3" s="68" t="s">
        <v>141</v>
      </c>
      <c r="AD3" s="63" t="s">
        <v>157</v>
      </c>
      <c r="AF3" s="75" t="s">
        <v>142</v>
      </c>
      <c r="AG3" s="75" t="s">
        <v>152</v>
      </c>
      <c r="AH3" s="63" t="s">
        <v>182</v>
      </c>
      <c r="AI3" s="76" t="s">
        <v>149</v>
      </c>
      <c r="AJ3" s="117" t="s">
        <v>188</v>
      </c>
    </row>
    <row r="4" spans="1:36" x14ac:dyDescent="0.25">
      <c r="A4" s="34" t="s">
        <v>24</v>
      </c>
      <c r="B4" s="34"/>
      <c r="C4" s="35">
        <v>54.322800000000001</v>
      </c>
      <c r="D4" s="34" t="s">
        <v>140</v>
      </c>
      <c r="E4" s="35">
        <v>8.8562999999999992</v>
      </c>
      <c r="F4" s="35">
        <v>8.8752999999999993</v>
      </c>
      <c r="G4" s="34" t="s">
        <v>140</v>
      </c>
      <c r="H4" s="35">
        <v>7.3914999999999997</v>
      </c>
      <c r="I4" s="35">
        <v>12.7287</v>
      </c>
      <c r="J4" s="34" t="s">
        <v>140</v>
      </c>
      <c r="K4" s="35">
        <v>7.4040999999999997</v>
      </c>
      <c r="L4" s="34" t="s">
        <v>140</v>
      </c>
      <c r="M4" s="35">
        <f>SUM(C4:L4)</f>
        <v>99.578699999999998</v>
      </c>
      <c r="N4" s="77">
        <f t="shared" ref="N4:N14" si="0">E4/(E4+F4+H4)</f>
        <v>0.35251621018106838</v>
      </c>
      <c r="O4" s="77">
        <f t="shared" ref="O4:O14" si="1">I4/(I4+K4)</f>
        <v>0.63223694667408414</v>
      </c>
      <c r="P4" s="77">
        <f t="shared" ref="P4:P10" si="2">100%-(SUM(N4:O4))</f>
        <v>1.5246843144847477E-2</v>
      </c>
      <c r="Q4" s="78"/>
      <c r="R4" s="41" t="s">
        <v>24</v>
      </c>
      <c r="S4" s="41"/>
      <c r="T4" s="35">
        <v>1.992097223167113</v>
      </c>
      <c r="U4" s="34" t="s">
        <v>140</v>
      </c>
      <c r="V4" s="35">
        <v>0.57415177066760081</v>
      </c>
      <c r="W4" s="35">
        <v>0.27219475863392834</v>
      </c>
      <c r="X4" s="34" t="s">
        <v>140</v>
      </c>
      <c r="Y4" s="35">
        <v>0.20204199862499708</v>
      </c>
      <c r="Z4" s="35">
        <v>0.73673327263361754</v>
      </c>
      <c r="AA4" s="34" t="s">
        <v>140</v>
      </c>
      <c r="AB4" s="35">
        <v>0.17547970500376514</v>
      </c>
      <c r="AC4" s="34" t="s">
        <v>140</v>
      </c>
      <c r="AD4" s="35">
        <f>SUM(T4:AC4)</f>
        <v>3.9526987287310225</v>
      </c>
      <c r="AE4" s="12"/>
      <c r="AF4" s="32" t="s">
        <v>97</v>
      </c>
      <c r="AG4" s="32">
        <v>44.9536389275587</v>
      </c>
      <c r="AH4" s="35">
        <v>75.773333333333341</v>
      </c>
      <c r="AI4" s="107">
        <v>62.186666666666703</v>
      </c>
      <c r="AJ4" s="107">
        <v>2.2160808453126211</v>
      </c>
    </row>
    <row r="5" spans="1:36" x14ac:dyDescent="0.25">
      <c r="A5" s="34" t="s">
        <v>25</v>
      </c>
      <c r="B5" s="34"/>
      <c r="C5" s="35">
        <v>54.373800000000003</v>
      </c>
      <c r="D5" s="34" t="s">
        <v>140</v>
      </c>
      <c r="E5" s="35">
        <v>8.5185999999999993</v>
      </c>
      <c r="F5" s="35">
        <v>8.5542999999999996</v>
      </c>
      <c r="G5" s="34" t="s">
        <v>140</v>
      </c>
      <c r="H5" s="35">
        <v>7.6040000000000001</v>
      </c>
      <c r="I5" s="35">
        <v>13.1447</v>
      </c>
      <c r="J5" s="34" t="s">
        <v>140</v>
      </c>
      <c r="K5" s="35">
        <v>7.1307</v>
      </c>
      <c r="L5" s="34" t="s">
        <v>140</v>
      </c>
      <c r="M5" s="35">
        <v>99.346699999999998</v>
      </c>
      <c r="N5" s="77">
        <f t="shared" si="0"/>
        <v>0.34520543504248913</v>
      </c>
      <c r="O5" s="77">
        <f t="shared" si="1"/>
        <v>0.64830780157234869</v>
      </c>
      <c r="P5" s="77">
        <f t="shared" si="2"/>
        <v>6.4867633851621864E-3</v>
      </c>
      <c r="Q5" s="78"/>
      <c r="R5" s="41" t="s">
        <v>25</v>
      </c>
      <c r="S5" s="41"/>
      <c r="T5" s="35">
        <v>1.9976760802979157</v>
      </c>
      <c r="U5" s="34" t="s">
        <v>140</v>
      </c>
      <c r="V5" s="35">
        <v>0.55328591684360007</v>
      </c>
      <c r="W5" s="35">
        <v>0.2628380244412194</v>
      </c>
      <c r="X5" s="34" t="s">
        <v>140</v>
      </c>
      <c r="Y5" s="35">
        <v>0.20823713688585196</v>
      </c>
      <c r="Z5" s="35">
        <v>0.72071551036700277</v>
      </c>
      <c r="AA5" s="34" t="s">
        <v>140</v>
      </c>
      <c r="AB5" s="35">
        <v>0.16931435725042632</v>
      </c>
      <c r="AC5" s="34" t="s">
        <v>140</v>
      </c>
      <c r="AD5" s="35">
        <f t="shared" ref="AD5:AD14" si="3">SUM(T5:AC5)</f>
        <v>3.9120670260860164</v>
      </c>
      <c r="AE5" s="12"/>
      <c r="AF5" s="12" t="s">
        <v>98</v>
      </c>
      <c r="AG5" s="12">
        <v>50.442714257981223</v>
      </c>
      <c r="AH5" s="35">
        <v>75.773333333333341</v>
      </c>
      <c r="AI5" s="46">
        <v>62.186666666666703</v>
      </c>
      <c r="AJ5" s="46">
        <v>2.5700599770775425</v>
      </c>
    </row>
    <row r="6" spans="1:36" x14ac:dyDescent="0.25">
      <c r="A6" s="34" t="s">
        <v>29</v>
      </c>
      <c r="B6" s="34"/>
      <c r="C6" s="35">
        <v>54.686763939371772</v>
      </c>
      <c r="D6" s="34" t="s">
        <v>140</v>
      </c>
      <c r="E6" s="35">
        <v>7.3869999999999996</v>
      </c>
      <c r="F6" s="35">
        <v>10.1806</v>
      </c>
      <c r="G6" s="34" t="s">
        <v>140</v>
      </c>
      <c r="H6" s="35">
        <v>6.9245999999999999</v>
      </c>
      <c r="I6" s="35">
        <v>12.2347</v>
      </c>
      <c r="J6" s="34" t="s">
        <v>140</v>
      </c>
      <c r="K6" s="35">
        <v>7.5225999999999997</v>
      </c>
      <c r="L6" s="34" t="s">
        <v>140</v>
      </c>
      <c r="M6" s="35">
        <v>99.118763939371775</v>
      </c>
      <c r="N6" s="77">
        <f t="shared" si="0"/>
        <v>0.30160622565551481</v>
      </c>
      <c r="O6" s="77">
        <f t="shared" si="1"/>
        <v>0.61924959382101807</v>
      </c>
      <c r="P6" s="77">
        <f>100%-(SUM(N6:O6))</f>
        <v>7.9144180523467167E-2</v>
      </c>
      <c r="Q6" s="78"/>
      <c r="R6" s="41" t="s">
        <v>29</v>
      </c>
      <c r="S6" s="41"/>
      <c r="T6" s="35">
        <v>2.0270228606685663</v>
      </c>
      <c r="U6" s="34" t="s">
        <v>140</v>
      </c>
      <c r="V6" s="35">
        <v>0.32270022453233738</v>
      </c>
      <c r="W6" s="35">
        <v>0.31558629087057632</v>
      </c>
      <c r="X6" s="34" t="s">
        <v>140</v>
      </c>
      <c r="Y6" s="35">
        <v>0.38263245160564491</v>
      </c>
      <c r="Z6" s="35">
        <v>0.48589654625702866</v>
      </c>
      <c r="AA6" s="34" t="s">
        <v>140</v>
      </c>
      <c r="AB6" s="35">
        <v>0.54061971954442545</v>
      </c>
      <c r="AC6" s="34" t="s">
        <v>140</v>
      </c>
      <c r="AD6" s="35">
        <f t="shared" si="3"/>
        <v>4.0744580934785795</v>
      </c>
      <c r="AE6" s="12"/>
      <c r="AF6" s="12" t="s">
        <v>99</v>
      </c>
      <c r="AG6" s="12">
        <v>41.705925993913667</v>
      </c>
      <c r="AH6" s="35">
        <v>80.573333333333338</v>
      </c>
      <c r="AI6" s="46">
        <v>59.986666666666665</v>
      </c>
      <c r="AJ6" s="46">
        <v>0.99089012530379394</v>
      </c>
    </row>
    <row r="7" spans="1:36" x14ac:dyDescent="0.25">
      <c r="A7" s="34" t="s">
        <v>30</v>
      </c>
      <c r="B7" s="34"/>
      <c r="C7" s="35">
        <v>54.20089769721249</v>
      </c>
      <c r="D7" s="34" t="s">
        <v>140</v>
      </c>
      <c r="E7" s="35">
        <v>6.5343999999999998</v>
      </c>
      <c r="F7" s="35">
        <v>9.9495000000000005</v>
      </c>
      <c r="G7" s="34" t="s">
        <v>140</v>
      </c>
      <c r="H7" s="35">
        <v>7.7271000000000001</v>
      </c>
      <c r="I7" s="35">
        <v>13.6012</v>
      </c>
      <c r="J7" s="34" t="s">
        <v>140</v>
      </c>
      <c r="K7" s="35">
        <v>6.9027000000000003</v>
      </c>
      <c r="L7" s="34" t="s">
        <v>140</v>
      </c>
      <c r="M7" s="35">
        <v>99.079897697212502</v>
      </c>
      <c r="N7" s="77">
        <f t="shared" si="0"/>
        <v>0.26989384990293669</v>
      </c>
      <c r="O7" s="77">
        <f t="shared" si="1"/>
        <v>0.66334697301488987</v>
      </c>
      <c r="P7" s="77">
        <f>100%-(SUM(N7:O7))</f>
        <v>6.6759177082173382E-2</v>
      </c>
      <c r="Q7" s="78"/>
      <c r="R7" s="41" t="s">
        <v>30</v>
      </c>
      <c r="S7" s="41"/>
      <c r="T7" s="35">
        <v>2.0169294486855565</v>
      </c>
      <c r="U7" s="34" t="s">
        <v>140</v>
      </c>
      <c r="V7" s="35">
        <v>0.28657921613065584</v>
      </c>
      <c r="W7" s="35">
        <v>0.3096376887730416</v>
      </c>
      <c r="X7" s="34" t="s">
        <v>140</v>
      </c>
      <c r="Y7" s="35">
        <v>0.42865850746463402</v>
      </c>
      <c r="Z7" s="35">
        <v>0.54229489977795864</v>
      </c>
      <c r="AA7" s="34" t="s">
        <v>140</v>
      </c>
      <c r="AB7" s="35">
        <v>0.49802451116704249</v>
      </c>
      <c r="AC7" s="34" t="s">
        <v>140</v>
      </c>
      <c r="AD7" s="35">
        <f t="shared" si="3"/>
        <v>4.0821242719988895</v>
      </c>
      <c r="AE7" s="12"/>
      <c r="AF7" s="12"/>
      <c r="AG7" s="12"/>
      <c r="AH7" s="12"/>
      <c r="AI7" s="46"/>
      <c r="AJ7" s="46"/>
    </row>
    <row r="8" spans="1:36" x14ac:dyDescent="0.25">
      <c r="A8" s="34" t="s">
        <v>26</v>
      </c>
      <c r="B8" s="34"/>
      <c r="C8" s="35">
        <v>54.721810656878731</v>
      </c>
      <c r="D8" s="34" t="s">
        <v>140</v>
      </c>
      <c r="E8" s="35">
        <v>8.3476999999999997</v>
      </c>
      <c r="F8" s="35">
        <v>8.5663999999999998</v>
      </c>
      <c r="G8" s="34" t="s">
        <v>140</v>
      </c>
      <c r="H8" s="35">
        <v>6.9728000000000003</v>
      </c>
      <c r="I8" s="35">
        <v>12.6845</v>
      </c>
      <c r="J8" s="34" t="s">
        <v>140</v>
      </c>
      <c r="K8" s="35">
        <v>7.5346000000000002</v>
      </c>
      <c r="L8" s="34" t="s">
        <v>140</v>
      </c>
      <c r="M8" s="35">
        <v>98.917910656878703</v>
      </c>
      <c r="N8" s="77">
        <f t="shared" si="0"/>
        <v>0.34946769986896586</v>
      </c>
      <c r="O8" s="77">
        <f t="shared" si="1"/>
        <v>0.62735235495150621</v>
      </c>
      <c r="P8" s="77">
        <f t="shared" si="2"/>
        <v>2.3179945179527928E-2</v>
      </c>
      <c r="Q8" s="78"/>
      <c r="R8" s="41" t="s">
        <v>26</v>
      </c>
      <c r="S8" s="41"/>
      <c r="T8" s="35">
        <v>2.0172776006496282</v>
      </c>
      <c r="U8" s="34" t="s">
        <v>140</v>
      </c>
      <c r="V8" s="35">
        <v>0.36268265562575991</v>
      </c>
      <c r="W8" s="35">
        <v>0.26410212156044471</v>
      </c>
      <c r="X8" s="34" t="s">
        <v>140</v>
      </c>
      <c r="Y8" s="35">
        <v>0.38319788469979421</v>
      </c>
      <c r="Z8" s="35">
        <v>0.50101718865119449</v>
      </c>
      <c r="AA8" s="34" t="s">
        <v>140</v>
      </c>
      <c r="AB8" s="35">
        <v>0.53853371802956529</v>
      </c>
      <c r="AC8" s="34" t="s">
        <v>140</v>
      </c>
      <c r="AD8" s="35">
        <f t="shared" si="3"/>
        <v>4.0668111692163862</v>
      </c>
      <c r="AE8" s="12"/>
      <c r="AF8" s="12" t="s">
        <v>102</v>
      </c>
      <c r="AG8" s="12">
        <v>30.587873186807084</v>
      </c>
      <c r="AH8" s="35">
        <v>76.973333333333329</v>
      </c>
      <c r="AI8" s="46">
        <v>58.986666666666665</v>
      </c>
      <c r="AJ8" s="46">
        <v>0.94356179860921907</v>
      </c>
    </row>
    <row r="9" spans="1:36" x14ac:dyDescent="0.25">
      <c r="A9" s="34" t="s">
        <v>27</v>
      </c>
      <c r="B9" s="34"/>
      <c r="C9" s="35">
        <v>55.300560276037309</v>
      </c>
      <c r="D9" s="34" t="s">
        <v>140</v>
      </c>
      <c r="E9" s="35">
        <v>8.6687999999999992</v>
      </c>
      <c r="F9" s="35">
        <v>7.6402000000000001</v>
      </c>
      <c r="G9" s="34" t="s">
        <v>140</v>
      </c>
      <c r="H9" s="35">
        <v>7.3963999999999999</v>
      </c>
      <c r="I9" s="35">
        <v>12.6952</v>
      </c>
      <c r="J9" s="34" t="s">
        <v>140</v>
      </c>
      <c r="K9" s="35">
        <v>7.5052000000000003</v>
      </c>
      <c r="L9" s="34" t="s">
        <v>140</v>
      </c>
      <c r="M9" s="35">
        <v>99.232960276037318</v>
      </c>
      <c r="N9" s="77">
        <f t="shared" si="0"/>
        <v>0.36568883039307498</v>
      </c>
      <c r="O9" s="77">
        <f t="shared" si="1"/>
        <v>0.62846280271677779</v>
      </c>
      <c r="P9" s="77">
        <f t="shared" si="2"/>
        <v>5.8483668901472274E-3</v>
      </c>
      <c r="Q9" s="78"/>
      <c r="R9" s="41" t="s">
        <v>27</v>
      </c>
      <c r="S9" s="41"/>
      <c r="T9" s="35">
        <v>2.0201187274700603</v>
      </c>
      <c r="U9" s="34" t="s">
        <v>140</v>
      </c>
      <c r="V9" s="35">
        <v>0.37321672159912633</v>
      </c>
      <c r="W9" s="35">
        <v>0.23341051887268041</v>
      </c>
      <c r="X9" s="34" t="s">
        <v>140</v>
      </c>
      <c r="Y9" s="35">
        <v>0.40278977812275135</v>
      </c>
      <c r="Z9" s="35">
        <v>0.49689082338430579</v>
      </c>
      <c r="AA9" s="34" t="s">
        <v>140</v>
      </c>
      <c r="AB9" s="35">
        <v>0.5315659143606043</v>
      </c>
      <c r="AC9" s="34" t="s">
        <v>140</v>
      </c>
      <c r="AD9" s="35">
        <f t="shared" si="3"/>
        <v>4.0579924838095289</v>
      </c>
      <c r="AE9" s="12"/>
      <c r="AF9" s="12" t="s">
        <v>103</v>
      </c>
      <c r="AG9" s="12">
        <v>31.924670313917492</v>
      </c>
      <c r="AH9" s="35">
        <v>76.973333333333329</v>
      </c>
      <c r="AI9" s="46">
        <v>58.986666666666665</v>
      </c>
      <c r="AJ9" s="46">
        <v>0.9519184574652324</v>
      </c>
    </row>
    <row r="10" spans="1:36" x14ac:dyDescent="0.25">
      <c r="A10" s="34" t="s">
        <v>28</v>
      </c>
      <c r="B10" s="34"/>
      <c r="C10" s="35">
        <v>54.34730871105986</v>
      </c>
      <c r="D10" s="34" t="s">
        <v>140</v>
      </c>
      <c r="E10" s="35">
        <v>7.4261999999999997</v>
      </c>
      <c r="F10" s="35">
        <v>8.8376999999999999</v>
      </c>
      <c r="G10" s="34" t="s">
        <v>140</v>
      </c>
      <c r="H10" s="35">
        <v>7.5353000000000003</v>
      </c>
      <c r="I10" s="35">
        <v>13.2033</v>
      </c>
      <c r="J10" s="34" t="s">
        <v>140</v>
      </c>
      <c r="K10" s="35">
        <v>7.1029</v>
      </c>
      <c r="L10" s="34" t="s">
        <v>140</v>
      </c>
      <c r="M10" s="35">
        <v>98.583008711059847</v>
      </c>
      <c r="N10" s="77">
        <f t="shared" si="0"/>
        <v>0.3120356986789472</v>
      </c>
      <c r="O10" s="77">
        <f t="shared" si="1"/>
        <v>0.65021028060395347</v>
      </c>
      <c r="P10" s="77">
        <f t="shared" si="2"/>
        <v>3.7754020717099324E-2</v>
      </c>
      <c r="Q10" s="78"/>
      <c r="R10" s="41" t="s">
        <v>28</v>
      </c>
      <c r="S10" s="41"/>
      <c r="T10" s="35">
        <v>2.0175704935361618</v>
      </c>
      <c r="U10" s="34" t="s">
        <v>140</v>
      </c>
      <c r="V10" s="35">
        <v>0.32491672223645657</v>
      </c>
      <c r="W10" s="35">
        <v>0.27438367185181994</v>
      </c>
      <c r="X10" s="34" t="s">
        <v>140</v>
      </c>
      <c r="Y10" s="35">
        <v>0.41702482607311048</v>
      </c>
      <c r="Z10" s="35">
        <v>0.52517885520599206</v>
      </c>
      <c r="AA10" s="34" t="s">
        <v>140</v>
      </c>
      <c r="AB10" s="35">
        <v>0.51125064292945177</v>
      </c>
      <c r="AC10" s="34" t="s">
        <v>140</v>
      </c>
      <c r="AD10" s="35">
        <f t="shared" si="3"/>
        <v>4.0703252118329925</v>
      </c>
      <c r="AE10" s="12"/>
      <c r="AF10" s="12" t="s">
        <v>104</v>
      </c>
      <c r="AG10" s="12">
        <v>42.541607188816592</v>
      </c>
      <c r="AH10" s="35">
        <v>76.973333333333301</v>
      </c>
      <c r="AI10" s="46">
        <v>58.986666666666665</v>
      </c>
      <c r="AJ10" s="46">
        <v>0.96582645390128452</v>
      </c>
    </row>
    <row r="11" spans="1:36" x14ac:dyDescent="0.25">
      <c r="A11" s="34" t="s">
        <v>31</v>
      </c>
      <c r="B11" s="34"/>
      <c r="C11" s="35">
        <v>54.301728827089065</v>
      </c>
      <c r="D11" s="34" t="s">
        <v>140</v>
      </c>
      <c r="E11" s="35">
        <v>5.9745999999999997</v>
      </c>
      <c r="F11" s="35">
        <v>9.9762000000000004</v>
      </c>
      <c r="G11" s="34" t="s">
        <v>140</v>
      </c>
      <c r="H11" s="35">
        <v>8.1737000000000002</v>
      </c>
      <c r="I11" s="35">
        <v>14.2128</v>
      </c>
      <c r="J11" s="34" t="s">
        <v>140</v>
      </c>
      <c r="K11" s="35">
        <v>6.6159999999999997</v>
      </c>
      <c r="L11" s="34" t="s">
        <v>140</v>
      </c>
      <c r="M11" s="35">
        <v>99.291428827089064</v>
      </c>
      <c r="N11" s="77">
        <f t="shared" si="0"/>
        <v>0.24765694625795351</v>
      </c>
      <c r="O11" s="77">
        <f t="shared" si="1"/>
        <v>0.68236288216315866</v>
      </c>
      <c r="P11" s="77">
        <f>100%-(SUM(N11:O11))</f>
        <v>6.9980171578887806E-2</v>
      </c>
      <c r="Q11" s="78"/>
      <c r="R11" s="41" t="s">
        <v>31</v>
      </c>
      <c r="S11" s="41"/>
      <c r="T11" s="35">
        <v>2.0190849836190417</v>
      </c>
      <c r="U11" s="34" t="s">
        <v>140</v>
      </c>
      <c r="V11" s="35">
        <v>0.26182102795445417</v>
      </c>
      <c r="W11" s="35">
        <v>0.31022330665075509</v>
      </c>
      <c r="X11" s="34" t="s">
        <v>140</v>
      </c>
      <c r="Y11" s="35">
        <v>0.45307523381294262</v>
      </c>
      <c r="Z11" s="35">
        <v>0.56623231718179323</v>
      </c>
      <c r="AA11" s="34" t="s">
        <v>140</v>
      </c>
      <c r="AB11" s="35">
        <v>0.47696216534838504</v>
      </c>
      <c r="AC11" s="34" t="s">
        <v>140</v>
      </c>
      <c r="AD11" s="35">
        <f t="shared" si="3"/>
        <v>4.0873990345673716</v>
      </c>
      <c r="AE11" s="12"/>
      <c r="AF11" s="12" t="s">
        <v>105</v>
      </c>
      <c r="AG11" s="12">
        <v>26.591943944905367</v>
      </c>
      <c r="AH11" s="35">
        <v>76.073333333333338</v>
      </c>
      <c r="AI11" s="46">
        <v>58.386666666666663</v>
      </c>
      <c r="AJ11" s="46">
        <v>1.5741026383554448</v>
      </c>
    </row>
    <row r="12" spans="1:36" x14ac:dyDescent="0.25">
      <c r="A12" s="34" t="s">
        <v>32</v>
      </c>
      <c r="B12" s="34"/>
      <c r="C12" s="35">
        <v>54.787116288954529</v>
      </c>
      <c r="D12" s="34" t="s">
        <v>140</v>
      </c>
      <c r="E12" s="35">
        <v>7.3691000000000004</v>
      </c>
      <c r="F12" s="35">
        <v>8.6043000000000003</v>
      </c>
      <c r="G12" s="34" t="s">
        <v>140</v>
      </c>
      <c r="H12" s="35">
        <v>7.6611000000000002</v>
      </c>
      <c r="I12" s="35">
        <v>13.933</v>
      </c>
      <c r="J12" s="34" t="s">
        <v>140</v>
      </c>
      <c r="K12" s="35">
        <v>6.7553999999999998</v>
      </c>
      <c r="L12" s="34" t="s">
        <v>140</v>
      </c>
      <c r="M12" s="35">
        <v>99.219816288954519</v>
      </c>
      <c r="N12" s="77">
        <f t="shared" si="0"/>
        <v>0.31179419915801054</v>
      </c>
      <c r="O12" s="77">
        <f t="shared" si="1"/>
        <v>0.67346919046422149</v>
      </c>
      <c r="P12" s="77">
        <f>100%-(SUM(N12:O12))</f>
        <v>1.4736610377767967E-2</v>
      </c>
      <c r="Q12" s="78"/>
      <c r="R12" s="41" t="s">
        <v>32</v>
      </c>
      <c r="S12" s="41"/>
      <c r="T12" s="35">
        <v>2.0188440129879659</v>
      </c>
      <c r="U12" s="34" t="s">
        <v>140</v>
      </c>
      <c r="V12" s="35">
        <v>0.32003208366293334</v>
      </c>
      <c r="W12" s="35">
        <v>0.26516011561609981</v>
      </c>
      <c r="X12" s="34" t="s">
        <v>140</v>
      </c>
      <c r="Y12" s="35">
        <v>0.42084884608768997</v>
      </c>
      <c r="Z12" s="35">
        <v>0.55010174810442736</v>
      </c>
      <c r="AA12" s="34" t="s">
        <v>140</v>
      </c>
      <c r="AB12" s="35">
        <v>0.48263952325481196</v>
      </c>
      <c r="AC12" s="34" t="s">
        <v>140</v>
      </c>
      <c r="AD12" s="35">
        <f t="shared" si="3"/>
        <v>4.0576263297139281</v>
      </c>
      <c r="AE12" s="14"/>
      <c r="AF12" s="118"/>
      <c r="AG12" s="118"/>
      <c r="AH12" s="118"/>
      <c r="AI12" s="118"/>
      <c r="AJ12" s="118"/>
    </row>
    <row r="13" spans="1:36" x14ac:dyDescent="0.25">
      <c r="A13" s="34" t="s">
        <v>33</v>
      </c>
      <c r="B13" s="34"/>
      <c r="C13" s="35">
        <v>54.5325009287059</v>
      </c>
      <c r="D13" s="34" t="s">
        <v>140</v>
      </c>
      <c r="E13" s="35">
        <v>6.4960000000000004</v>
      </c>
      <c r="F13" s="35">
        <v>8.82</v>
      </c>
      <c r="G13" s="34" t="s">
        <v>140</v>
      </c>
      <c r="H13" s="35">
        <v>8.4740000000000002</v>
      </c>
      <c r="I13" s="35">
        <v>14.431800000000001</v>
      </c>
      <c r="J13" s="34" t="s">
        <v>140</v>
      </c>
      <c r="K13" s="35">
        <v>6.3059000000000003</v>
      </c>
      <c r="L13" s="34" t="s">
        <v>140</v>
      </c>
      <c r="M13" s="35">
        <v>99.070100928705898</v>
      </c>
      <c r="N13" s="77">
        <f t="shared" si="0"/>
        <v>0.2730559058427911</v>
      </c>
      <c r="O13" s="77">
        <f t="shared" si="1"/>
        <v>0.69592095555437683</v>
      </c>
      <c r="P13" s="77">
        <f>100%-(SUM(N13:O13))</f>
        <v>3.1023138602832123E-2</v>
      </c>
      <c r="Q13" s="78"/>
      <c r="R13" s="41" t="s">
        <v>33</v>
      </c>
      <c r="S13" s="41"/>
      <c r="T13" s="35">
        <v>2.017946130010285</v>
      </c>
      <c r="U13" s="34" t="s">
        <v>140</v>
      </c>
      <c r="V13" s="35">
        <v>0.28330544141395531</v>
      </c>
      <c r="W13" s="35">
        <v>0.27295501079933887</v>
      </c>
      <c r="X13" s="34" t="s">
        <v>140</v>
      </c>
      <c r="Y13" s="35">
        <v>0.46746952073026993</v>
      </c>
      <c r="Z13" s="35">
        <v>0.57220114207639627</v>
      </c>
      <c r="AA13" s="34" t="s">
        <v>140</v>
      </c>
      <c r="AB13" s="35">
        <v>0.45242721766236405</v>
      </c>
      <c r="AC13" s="34" t="s">
        <v>140</v>
      </c>
      <c r="AD13" s="35">
        <f t="shared" si="3"/>
        <v>4.0663044626926093</v>
      </c>
      <c r="AE13" s="14"/>
      <c r="AF13" s="12" t="s">
        <v>100</v>
      </c>
      <c r="AG13" s="12">
        <v>34.206472300680979</v>
      </c>
      <c r="AH13" s="35">
        <v>76.073333333333338</v>
      </c>
      <c r="AI13" s="46">
        <v>58.386666666666663</v>
      </c>
      <c r="AJ13" s="46">
        <v>1.9030744725315292</v>
      </c>
    </row>
    <row r="14" spans="1:36" x14ac:dyDescent="0.25">
      <c r="A14" s="34" t="s">
        <v>34</v>
      </c>
      <c r="B14" s="34"/>
      <c r="C14" s="35">
        <v>54.380057283156525</v>
      </c>
      <c r="D14" s="34" t="s">
        <v>140</v>
      </c>
      <c r="E14" s="35">
        <v>6.1736000000000004</v>
      </c>
      <c r="F14" s="35">
        <v>9.8094000000000001</v>
      </c>
      <c r="G14" s="34" t="s">
        <v>140</v>
      </c>
      <c r="H14" s="35">
        <v>8.1237999999999992</v>
      </c>
      <c r="I14" s="35">
        <v>14.2516</v>
      </c>
      <c r="J14" s="34" t="s">
        <v>140</v>
      </c>
      <c r="K14" s="35">
        <v>6.5431999999999997</v>
      </c>
      <c r="L14" s="34" t="s">
        <v>140</v>
      </c>
      <c r="M14" s="35">
        <v>99.380557283156506</v>
      </c>
      <c r="N14" s="77">
        <f t="shared" si="0"/>
        <v>0.25609371629581695</v>
      </c>
      <c r="O14" s="77">
        <f t="shared" si="1"/>
        <v>0.68534441302633353</v>
      </c>
      <c r="P14" s="77">
        <f>100%-(SUM(N14:O14))</f>
        <v>5.8561870677849459E-2</v>
      </c>
      <c r="Q14" s="78"/>
      <c r="R14" s="41" t="s">
        <v>34</v>
      </c>
      <c r="S14" s="41"/>
      <c r="T14" s="35">
        <v>2.0174671068386067</v>
      </c>
      <c r="U14" s="34" t="s">
        <v>140</v>
      </c>
      <c r="V14" s="35">
        <v>0.26993552012585509</v>
      </c>
      <c r="W14" s="35">
        <v>0.30435299469440869</v>
      </c>
      <c r="X14" s="34" t="s">
        <v>140</v>
      </c>
      <c r="Y14" s="35">
        <v>0.44930030370422608</v>
      </c>
      <c r="Z14" s="35">
        <v>0.56650597150368165</v>
      </c>
      <c r="AA14" s="34" t="s">
        <v>140</v>
      </c>
      <c r="AB14" s="35">
        <v>0.47065696357446846</v>
      </c>
      <c r="AC14" s="34" t="s">
        <v>140</v>
      </c>
      <c r="AD14" s="35">
        <f t="shared" si="3"/>
        <v>4.0782188604412468</v>
      </c>
      <c r="AE14" s="14"/>
      <c r="AF14" s="12" t="s">
        <v>101</v>
      </c>
      <c r="AG14" s="12">
        <v>30.181525737237074</v>
      </c>
      <c r="AH14" s="35">
        <v>76.073333333333338</v>
      </c>
      <c r="AI14" s="46">
        <v>58.386666666666663</v>
      </c>
      <c r="AJ14" s="135">
        <v>1.7253984404902312</v>
      </c>
    </row>
    <row r="15" spans="1:36" x14ac:dyDescent="0.25">
      <c r="B15" s="43" t="s">
        <v>144</v>
      </c>
      <c r="C15" s="37">
        <f>AVERAGE(C4:C14)</f>
        <v>54.541394964406003</v>
      </c>
      <c r="D15" s="37"/>
      <c r="E15" s="37">
        <f>AVERAGE(E4:E14)</f>
        <v>7.4320272727272716</v>
      </c>
      <c r="F15" s="37">
        <f>AVERAGE(F4:F14)</f>
        <v>9.0739909090909094</v>
      </c>
      <c r="G15" s="37"/>
      <c r="H15" s="37">
        <f>AVERAGE(H4:H14)</f>
        <v>7.6349363636363643</v>
      </c>
      <c r="I15" s="37">
        <f>AVERAGE(I4:I14)</f>
        <v>13.374681818181818</v>
      </c>
      <c r="J15" s="37"/>
      <c r="K15" s="37">
        <f>AVERAGE(K4:K14)</f>
        <v>7.0293909090909077</v>
      </c>
      <c r="L15" s="37"/>
      <c r="M15" s="37">
        <f>AVERAGE(M4:M14)</f>
        <v>99.165440418951462</v>
      </c>
      <c r="N15" s="79">
        <f>AVERAGE(N4:N14)</f>
        <v>0.30772861066159718</v>
      </c>
      <c r="O15" s="79">
        <f>AVERAGE(O4:O14)</f>
        <v>0.65511492677842442</v>
      </c>
      <c r="P15" s="79">
        <f>AVERAGE(P4:P14)</f>
        <v>3.715646255997837E-2</v>
      </c>
      <c r="Q15" s="80"/>
      <c r="S15" s="43" t="s">
        <v>143</v>
      </c>
      <c r="T15" s="37">
        <f>AVERAGE(T4:T14)</f>
        <v>2.0147304243573543</v>
      </c>
      <c r="U15" s="37"/>
      <c r="V15" s="37">
        <f>AVERAGE(V4:V14)</f>
        <v>0.35751157279933948</v>
      </c>
      <c r="W15" s="37">
        <f>AVERAGE(W4:W14)</f>
        <v>0.28044040934221032</v>
      </c>
      <c r="X15" s="37"/>
      <c r="Y15" s="37">
        <f>AVERAGE(Y4:Y14)</f>
        <v>0.38320695343744665</v>
      </c>
      <c r="Z15" s="37">
        <f>AVERAGE(Z4:Z14)</f>
        <v>0.56943347955849066</v>
      </c>
      <c r="AA15" s="37"/>
      <c r="AB15" s="37">
        <f>AVERAGE(AB4:AB14)</f>
        <v>0.44067949437502824</v>
      </c>
      <c r="AC15" s="37"/>
      <c r="AD15" s="37">
        <f>AVERAGE(AD4:AD14)</f>
        <v>4.0460023338698692</v>
      </c>
      <c r="AE15" s="14"/>
      <c r="AF15" s="81" t="s">
        <v>150</v>
      </c>
      <c r="AG15" s="81">
        <f>AVERAGE(AG4:AG14)</f>
        <v>37.015152427979793</v>
      </c>
      <c r="AH15" s="81"/>
      <c r="AI15" s="81"/>
    </row>
    <row r="16" spans="1:36" x14ac:dyDescent="0.25">
      <c r="B16" s="54" t="s">
        <v>95</v>
      </c>
      <c r="C16" s="35">
        <f>STDEV(C4:C14)</f>
        <v>0.31676827533635232</v>
      </c>
      <c r="D16" s="35"/>
      <c r="E16" s="35">
        <f>STDEV(E4:E14)</f>
        <v>1.0475157708511231</v>
      </c>
      <c r="F16" s="35">
        <f>STDEV(F4:F14)</f>
        <v>0.79434397895942477</v>
      </c>
      <c r="G16" s="35"/>
      <c r="H16" s="35">
        <f>STDEV(H4:H14)</f>
        <v>0.48088543390859168</v>
      </c>
      <c r="I16" s="35">
        <f>STDEV(I4:I14)</f>
        <v>0.75426235597195479</v>
      </c>
      <c r="J16" s="35"/>
      <c r="K16" s="35">
        <f>STDEV(K4:K14)</f>
        <v>0.43621028060912426</v>
      </c>
      <c r="L16" s="35"/>
      <c r="M16" s="35">
        <f>STDEV(M4:M14)</f>
        <v>0.26313230027845885</v>
      </c>
      <c r="N16" s="77">
        <f>STDEV(N4:N14)</f>
        <v>4.182460573903278E-2</v>
      </c>
      <c r="O16" s="77">
        <f>STDEV(O4:O14)</f>
        <v>2.6621914239066791E-2</v>
      </c>
      <c r="P16" s="77">
        <f>STDEV(P4:P14)</f>
        <v>2.7040160522171942E-2</v>
      </c>
      <c r="Q16" s="78"/>
      <c r="S16" s="82" t="s">
        <v>95</v>
      </c>
      <c r="T16" s="35">
        <f>STDEV(T4:T14)</f>
        <v>1.0277908580788883E-2</v>
      </c>
      <c r="U16" s="35"/>
      <c r="V16" s="35">
        <f>STDEV(V4:V14)</f>
        <v>0.10797088580002895</v>
      </c>
      <c r="W16" s="35">
        <f>STDEV(W4:W14)</f>
        <v>2.5940960692765809E-2</v>
      </c>
      <c r="X16" s="35"/>
      <c r="Y16" s="35">
        <f>STDEV(Y4:Y14)</f>
        <v>9.2084464958983175E-2</v>
      </c>
      <c r="Z16" s="35">
        <f>STDEV(Z4:Z14)</f>
        <v>8.4197557262751327E-2</v>
      </c>
      <c r="AA16" s="35"/>
      <c r="AB16" s="35">
        <f>STDEV(AB4:AB14)</f>
        <v>0.13571156060509815</v>
      </c>
      <c r="AC16" s="35"/>
      <c r="AD16" s="35">
        <f>STDEV(AD4:AD14)</f>
        <v>5.7642009780810341E-2</v>
      </c>
      <c r="AE16" s="14"/>
      <c r="AF16" s="39" t="s">
        <v>95</v>
      </c>
      <c r="AG16" s="35">
        <f>STDEV(AG4:AG14)</f>
        <v>8.1110833351508713</v>
      </c>
      <c r="AH16" s="35"/>
      <c r="AI16" s="38"/>
    </row>
    <row r="17" spans="1:36" x14ac:dyDescent="0.25">
      <c r="A17" s="141" t="s">
        <v>145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50"/>
      <c r="R17" s="141" t="s">
        <v>145</v>
      </c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"/>
      <c r="AF17" s="140" t="s">
        <v>145</v>
      </c>
      <c r="AG17" s="140"/>
      <c r="AH17" s="140"/>
      <c r="AI17" s="140"/>
      <c r="AJ17" s="106"/>
    </row>
    <row r="18" spans="1:36" ht="18.75" x14ac:dyDescent="0.35">
      <c r="A18" s="16" t="s">
        <v>142</v>
      </c>
      <c r="B18" s="16"/>
      <c r="C18" s="68" t="s">
        <v>170</v>
      </c>
      <c r="D18" s="68" t="s">
        <v>169</v>
      </c>
      <c r="E18" s="68" t="s">
        <v>168</v>
      </c>
      <c r="F18" s="63" t="s">
        <v>174</v>
      </c>
      <c r="G18" s="63" t="s">
        <v>172</v>
      </c>
      <c r="H18" s="63" t="s">
        <v>171</v>
      </c>
      <c r="I18" s="63" t="s">
        <v>173</v>
      </c>
      <c r="J18" s="63" t="s">
        <v>175</v>
      </c>
      <c r="K18" s="68" t="s">
        <v>176</v>
      </c>
      <c r="L18" s="68" t="s">
        <v>141</v>
      </c>
      <c r="M18" s="63" t="s">
        <v>157</v>
      </c>
      <c r="N18" s="63" t="s">
        <v>21</v>
      </c>
      <c r="O18" s="63" t="s">
        <v>22</v>
      </c>
      <c r="P18" s="63" t="s">
        <v>23</v>
      </c>
      <c r="Q18" s="16"/>
      <c r="R18" s="75" t="s">
        <v>142</v>
      </c>
      <c r="S18" s="75"/>
      <c r="T18" s="68" t="s">
        <v>170</v>
      </c>
      <c r="U18" s="68" t="s">
        <v>169</v>
      </c>
      <c r="V18" s="68" t="s">
        <v>168</v>
      </c>
      <c r="W18" s="63" t="s">
        <v>174</v>
      </c>
      <c r="X18" s="63" t="s">
        <v>172</v>
      </c>
      <c r="Y18" s="63" t="s">
        <v>171</v>
      </c>
      <c r="Z18" s="63" t="s">
        <v>173</v>
      </c>
      <c r="AA18" s="63" t="s">
        <v>175</v>
      </c>
      <c r="AB18" s="68" t="s">
        <v>176</v>
      </c>
      <c r="AC18" s="68" t="s">
        <v>141</v>
      </c>
      <c r="AD18" s="63" t="s">
        <v>157</v>
      </c>
      <c r="AF18" s="63" t="s">
        <v>142</v>
      </c>
      <c r="AG18" s="63" t="s">
        <v>152</v>
      </c>
      <c r="AH18" s="63" t="s">
        <v>182</v>
      </c>
      <c r="AI18" s="117" t="s">
        <v>149</v>
      </c>
      <c r="AJ18" s="117" t="s">
        <v>188</v>
      </c>
    </row>
    <row r="19" spans="1:36" x14ac:dyDescent="0.25">
      <c r="A19" s="84" t="s">
        <v>35</v>
      </c>
      <c r="B19" s="84"/>
      <c r="C19" s="83">
        <v>54.861327234495214</v>
      </c>
      <c r="D19" s="84" t="s">
        <v>140</v>
      </c>
      <c r="E19" s="83">
        <v>8.2042000000000002</v>
      </c>
      <c r="F19" s="83">
        <v>8.2693999999999992</v>
      </c>
      <c r="G19" s="84" t="s">
        <v>140</v>
      </c>
      <c r="H19" s="83">
        <v>7.6178999999999997</v>
      </c>
      <c r="I19" s="83">
        <v>12.955500000000001</v>
      </c>
      <c r="J19" s="84" t="s">
        <v>140</v>
      </c>
      <c r="K19" s="83">
        <v>7.3880999999999997</v>
      </c>
      <c r="L19" s="84" t="s">
        <v>140</v>
      </c>
      <c r="M19" s="83">
        <v>99.417027234495194</v>
      </c>
      <c r="N19" s="78">
        <f t="shared" ref="N19:N29" si="4">E19/(E19+F19+H19)</f>
        <v>0.34054334516323193</v>
      </c>
      <c r="O19" s="78">
        <f t="shared" ref="O19:O29" si="5">I19/(I19+K19)</f>
        <v>0.63683418863917884</v>
      </c>
      <c r="P19" s="78">
        <f t="shared" ref="P19:P29" si="6">100%-(SUM(N19:O19))</f>
        <v>2.262246619758923E-2</v>
      </c>
      <c r="Q19" s="85"/>
      <c r="R19" s="84" t="s">
        <v>35</v>
      </c>
      <c r="S19" s="84"/>
      <c r="T19" s="83">
        <v>2.0105076141038509</v>
      </c>
      <c r="U19" s="84" t="s">
        <v>140</v>
      </c>
      <c r="V19" s="83">
        <v>0.35434833620337458</v>
      </c>
      <c r="W19" s="83">
        <v>0.25344384292856653</v>
      </c>
      <c r="X19" s="84" t="s">
        <v>140</v>
      </c>
      <c r="Y19" s="83">
        <v>0.41618398738562551</v>
      </c>
      <c r="Z19" s="83">
        <v>0.50870693291045876</v>
      </c>
      <c r="AA19" s="84" t="s">
        <v>140</v>
      </c>
      <c r="AB19" s="83">
        <v>0.52495208957321249</v>
      </c>
      <c r="AC19" s="84" t="s">
        <v>140</v>
      </c>
      <c r="AD19" s="83">
        <f>SUM(T19:AC19)</f>
        <v>4.0681428031050881</v>
      </c>
      <c r="AE19" s="14"/>
      <c r="AF19" s="14" t="s">
        <v>106</v>
      </c>
      <c r="AG19" s="14">
        <v>45.529199987938313</v>
      </c>
      <c r="AH19" s="15">
        <v>79.573333333333338</v>
      </c>
      <c r="AI19" s="47">
        <v>58.386666666666663</v>
      </c>
      <c r="AJ19" s="47">
        <v>0.74790555217487609</v>
      </c>
    </row>
    <row r="20" spans="1:36" x14ac:dyDescent="0.25">
      <c r="A20" s="84" t="s">
        <v>36</v>
      </c>
      <c r="B20" s="84"/>
      <c r="C20" s="83">
        <v>55.108569378219151</v>
      </c>
      <c r="D20" s="84" t="s">
        <v>140</v>
      </c>
      <c r="E20" s="83">
        <v>7.58</v>
      </c>
      <c r="F20" s="83">
        <v>8.8202999999999996</v>
      </c>
      <c r="G20" s="84" t="s">
        <v>140</v>
      </c>
      <c r="H20" s="83">
        <v>7.5721999999999996</v>
      </c>
      <c r="I20" s="83">
        <v>13.512600000000001</v>
      </c>
      <c r="J20" s="84" t="s">
        <v>140</v>
      </c>
      <c r="K20" s="83">
        <v>7.0736999999999997</v>
      </c>
      <c r="L20" s="84" t="s">
        <v>140</v>
      </c>
      <c r="M20" s="83">
        <v>99.830369378219146</v>
      </c>
      <c r="N20" s="78">
        <f t="shared" si="4"/>
        <v>0.31619564083846075</v>
      </c>
      <c r="O20" s="78">
        <f t="shared" si="5"/>
        <v>0.65638798618498706</v>
      </c>
      <c r="P20" s="78">
        <f t="shared" si="6"/>
        <v>2.7416372976552195E-2</v>
      </c>
      <c r="Q20" s="85"/>
      <c r="R20" s="84" t="s">
        <v>36</v>
      </c>
      <c r="S20" s="84"/>
      <c r="T20" s="83">
        <v>2.0188609099920622</v>
      </c>
      <c r="U20" s="84" t="s">
        <v>140</v>
      </c>
      <c r="V20" s="83">
        <v>0.32727378164921483</v>
      </c>
      <c r="W20" s="83">
        <v>0.27023335450580405</v>
      </c>
      <c r="X20" s="84" t="s">
        <v>140</v>
      </c>
      <c r="Y20" s="83">
        <v>0.41354238277314714</v>
      </c>
      <c r="Z20" s="83">
        <v>0.53039601071374798</v>
      </c>
      <c r="AA20" s="84" t="s">
        <v>140</v>
      </c>
      <c r="AB20" s="83">
        <v>0.50243674222348345</v>
      </c>
      <c r="AC20" s="84" t="s">
        <v>140</v>
      </c>
      <c r="AD20" s="83">
        <f t="shared" ref="AD20:AD29" si="7">SUM(T20:AC20)</f>
        <v>4.06274318185746</v>
      </c>
      <c r="AE20" s="14"/>
      <c r="AF20" s="118"/>
      <c r="AG20" s="118"/>
      <c r="AH20" s="118"/>
      <c r="AI20" s="118"/>
      <c r="AJ20" s="118"/>
    </row>
    <row r="21" spans="1:36" x14ac:dyDescent="0.25">
      <c r="A21" s="84" t="s">
        <v>39</v>
      </c>
      <c r="B21" s="84"/>
      <c r="C21" s="83">
        <v>54.457236666518838</v>
      </c>
      <c r="D21" s="84" t="s">
        <v>140</v>
      </c>
      <c r="E21" s="83">
        <v>7.593</v>
      </c>
      <c r="F21" s="83">
        <v>8.4581</v>
      </c>
      <c r="G21" s="84" t="s">
        <v>140</v>
      </c>
      <c r="H21" s="83">
        <v>7.8212000000000002</v>
      </c>
      <c r="I21" s="83">
        <v>13.6363</v>
      </c>
      <c r="J21" s="84" t="s">
        <v>140</v>
      </c>
      <c r="K21" s="83">
        <v>7.0242000000000004</v>
      </c>
      <c r="L21" s="84" t="s">
        <v>140</v>
      </c>
      <c r="M21" s="83">
        <v>99.145036666518834</v>
      </c>
      <c r="N21" s="78">
        <f>E21/(E21+F21+H21)</f>
        <v>0.31806738353656749</v>
      </c>
      <c r="O21" s="78">
        <f>I21/(I21+K21)</f>
        <v>0.66001790856949261</v>
      </c>
      <c r="P21" s="78">
        <f>100%-(SUM(N21:O21))</f>
        <v>2.19147078939399E-2</v>
      </c>
      <c r="Q21" s="85"/>
      <c r="R21" s="84" t="s">
        <v>39</v>
      </c>
      <c r="S21" s="84"/>
      <c r="T21" s="83">
        <v>2.0080035144035011</v>
      </c>
      <c r="U21" s="84" t="s">
        <v>140</v>
      </c>
      <c r="V21" s="83">
        <v>0.32997194389936879</v>
      </c>
      <c r="W21" s="83">
        <v>0.26082548117489202</v>
      </c>
      <c r="X21" s="84" t="s">
        <v>140</v>
      </c>
      <c r="Y21" s="83">
        <v>0.42992524496509327</v>
      </c>
      <c r="Z21" s="83">
        <v>0.53874032182574538</v>
      </c>
      <c r="AA21" s="84" t="s">
        <v>140</v>
      </c>
      <c r="AB21" s="83">
        <v>0.50217284992754707</v>
      </c>
      <c r="AC21" s="84" t="s">
        <v>140</v>
      </c>
      <c r="AD21" s="83">
        <f>SUM(T21:AC21)</f>
        <v>4.0696393561961477</v>
      </c>
      <c r="AF21" s="14" t="s">
        <v>107</v>
      </c>
      <c r="AG21" s="14">
        <v>49.436187835443704</v>
      </c>
      <c r="AH21" s="15">
        <v>76.073333333333338</v>
      </c>
      <c r="AI21" s="47">
        <v>58.186666666666667</v>
      </c>
      <c r="AJ21" s="47">
        <v>0.66798172003724565</v>
      </c>
    </row>
    <row r="22" spans="1:36" x14ac:dyDescent="0.25">
      <c r="A22" s="84" t="s">
        <v>40</v>
      </c>
      <c r="B22" s="84"/>
      <c r="C22" s="83">
        <v>54.833174953219135</v>
      </c>
      <c r="D22" s="84" t="s">
        <v>140</v>
      </c>
      <c r="E22" s="83">
        <v>6.4889000000000001</v>
      </c>
      <c r="F22" s="83">
        <v>8.3695000000000004</v>
      </c>
      <c r="G22" s="84" t="s">
        <v>140</v>
      </c>
      <c r="H22" s="83">
        <v>8.8810000000000002</v>
      </c>
      <c r="I22" s="83">
        <v>14.729900000000001</v>
      </c>
      <c r="J22" s="84" t="s">
        <v>140</v>
      </c>
      <c r="K22" s="83">
        <v>6.3201999999999998</v>
      </c>
      <c r="L22" s="84" t="s">
        <v>140</v>
      </c>
      <c r="M22" s="83">
        <v>99.636074953219136</v>
      </c>
      <c r="N22" s="78">
        <f>E22/(E22+F22+H22)</f>
        <v>0.27333883754433558</v>
      </c>
      <c r="O22" s="78">
        <f>I22/(I22+K22)</f>
        <v>0.69975439546605478</v>
      </c>
      <c r="P22" s="78">
        <f>100%-(SUM(N22:O22))</f>
        <v>2.6906766989609698E-2</v>
      </c>
      <c r="Q22" s="85"/>
      <c r="R22" s="84" t="s">
        <v>40</v>
      </c>
      <c r="S22" s="84"/>
      <c r="T22" s="83">
        <v>2.0147240659150634</v>
      </c>
      <c r="U22" s="84" t="s">
        <v>140</v>
      </c>
      <c r="V22" s="83">
        <v>0.28099462278734733</v>
      </c>
      <c r="W22" s="83">
        <v>0.25718167938881409</v>
      </c>
      <c r="X22" s="84" t="s">
        <v>140</v>
      </c>
      <c r="Y22" s="83">
        <v>0.4864573149250665</v>
      </c>
      <c r="Z22" s="83">
        <v>0.57989056824645391</v>
      </c>
      <c r="AA22" s="84" t="s">
        <v>140</v>
      </c>
      <c r="AB22" s="83">
        <v>0.45024665404264969</v>
      </c>
      <c r="AC22" s="84" t="s">
        <v>140</v>
      </c>
      <c r="AD22" s="83">
        <f>SUM(T22:AC22)</f>
        <v>4.0694949053053948</v>
      </c>
      <c r="AF22" s="14" t="s">
        <v>108</v>
      </c>
      <c r="AG22" s="14">
        <v>44.381942735539681</v>
      </c>
      <c r="AH22" s="15">
        <v>76.073333333333338</v>
      </c>
      <c r="AI22" s="47">
        <v>58.186666666666667</v>
      </c>
      <c r="AJ22" s="47">
        <v>0.70606443782276618</v>
      </c>
    </row>
    <row r="23" spans="1:36" x14ac:dyDescent="0.25">
      <c r="A23" s="84" t="s">
        <v>37</v>
      </c>
      <c r="B23" s="84"/>
      <c r="C23" s="83">
        <v>54.608914263598123</v>
      </c>
      <c r="D23" s="84" t="s">
        <v>140</v>
      </c>
      <c r="E23" s="83">
        <v>7.5964</v>
      </c>
      <c r="F23" s="83">
        <v>8.9807000000000006</v>
      </c>
      <c r="G23" s="84" t="s">
        <v>140</v>
      </c>
      <c r="H23" s="83">
        <v>7.2465999999999999</v>
      </c>
      <c r="I23" s="83">
        <v>13.1632</v>
      </c>
      <c r="J23" s="84" t="s">
        <v>140</v>
      </c>
      <c r="K23" s="83">
        <v>6.9861000000000004</v>
      </c>
      <c r="L23" s="84" t="s">
        <v>140</v>
      </c>
      <c r="M23" s="83">
        <v>98.638314263598133</v>
      </c>
      <c r="N23" s="78">
        <f t="shared" si="4"/>
        <v>0.31885895138034809</v>
      </c>
      <c r="O23" s="78">
        <f t="shared" si="5"/>
        <v>0.6532832406088549</v>
      </c>
      <c r="P23" s="78">
        <f t="shared" si="6"/>
        <v>2.7857808010796958E-2</v>
      </c>
      <c r="Q23" s="85"/>
      <c r="R23" s="84" t="s">
        <v>37</v>
      </c>
      <c r="S23" s="84"/>
      <c r="T23" s="83">
        <v>2.0240869561124613</v>
      </c>
      <c r="U23" s="84" t="s">
        <v>140</v>
      </c>
      <c r="V23" s="83">
        <v>0.33183958850205092</v>
      </c>
      <c r="W23" s="83">
        <v>0.2783839203274952</v>
      </c>
      <c r="X23" s="84" t="s">
        <v>140</v>
      </c>
      <c r="Y23" s="83">
        <v>0.40041524235699466</v>
      </c>
      <c r="Z23" s="83">
        <v>0.52275858029878808</v>
      </c>
      <c r="AA23" s="84" t="s">
        <v>140</v>
      </c>
      <c r="AB23" s="83">
        <v>0.50205108923084174</v>
      </c>
      <c r="AC23" s="84" t="s">
        <v>140</v>
      </c>
      <c r="AD23" s="83">
        <f t="shared" si="7"/>
        <v>4.0595353768286326</v>
      </c>
      <c r="AE23" s="14"/>
      <c r="AF23" s="118"/>
      <c r="AG23" s="118"/>
      <c r="AH23" s="118"/>
      <c r="AI23" s="118"/>
      <c r="AJ23" s="118"/>
    </row>
    <row r="24" spans="1:36" x14ac:dyDescent="0.25">
      <c r="A24" s="84" t="s">
        <v>38</v>
      </c>
      <c r="B24" s="84"/>
      <c r="C24" s="83">
        <v>54.430999506418004</v>
      </c>
      <c r="D24" s="84" t="s">
        <v>140</v>
      </c>
      <c r="E24" s="83">
        <v>7.9611000000000001</v>
      </c>
      <c r="F24" s="83">
        <v>7.8358999999999996</v>
      </c>
      <c r="G24" s="84" t="s">
        <v>140</v>
      </c>
      <c r="H24" s="83">
        <v>7.9682000000000004</v>
      </c>
      <c r="I24" s="83">
        <v>13.2323</v>
      </c>
      <c r="J24" s="84" t="s">
        <v>140</v>
      </c>
      <c r="K24" s="83">
        <v>6.8712</v>
      </c>
      <c r="L24" s="84" t="s">
        <v>140</v>
      </c>
      <c r="M24" s="83">
        <v>98.374799506418</v>
      </c>
      <c r="N24" s="78">
        <f t="shared" si="4"/>
        <v>0.33498981704340802</v>
      </c>
      <c r="O24" s="78">
        <f t="shared" si="5"/>
        <v>0.65820876961723085</v>
      </c>
      <c r="P24" s="78">
        <f t="shared" si="6"/>
        <v>6.8014133393611287E-3</v>
      </c>
      <c r="Q24" s="85"/>
      <c r="R24" s="84" t="s">
        <v>38</v>
      </c>
      <c r="S24" s="84"/>
      <c r="T24" s="83">
        <v>2.0121699244473161</v>
      </c>
      <c r="U24" s="84" t="s">
        <v>140</v>
      </c>
      <c r="V24" s="83">
        <v>0.34685357105213876</v>
      </c>
      <c r="W24" s="83">
        <v>0.24225656911816371</v>
      </c>
      <c r="X24" s="84" t="s">
        <v>140</v>
      </c>
      <c r="Y24" s="83">
        <v>0.43912610704523558</v>
      </c>
      <c r="Z24" s="83">
        <v>0.52411639886701522</v>
      </c>
      <c r="AA24" s="84" t="s">
        <v>140</v>
      </c>
      <c r="AB24" s="83">
        <v>0.49249114402874328</v>
      </c>
      <c r="AC24" s="84" t="s">
        <v>140</v>
      </c>
      <c r="AD24" s="83">
        <f t="shared" si="7"/>
        <v>4.0570137145586127</v>
      </c>
      <c r="AF24" s="14" t="s">
        <v>109</v>
      </c>
      <c r="AG24" s="14">
        <v>37.952996081364418</v>
      </c>
      <c r="AH24" s="15">
        <v>77.973333333333329</v>
      </c>
      <c r="AI24" s="47">
        <v>57.986666666666665</v>
      </c>
      <c r="AJ24" s="47">
        <v>0.67218751433933188</v>
      </c>
    </row>
    <row r="25" spans="1:36" x14ac:dyDescent="0.25">
      <c r="A25" s="84" t="s">
        <v>41</v>
      </c>
      <c r="B25" s="84"/>
      <c r="C25" s="83">
        <v>54.835185830453142</v>
      </c>
      <c r="D25" s="84" t="s">
        <v>140</v>
      </c>
      <c r="E25" s="83">
        <v>7.3032000000000004</v>
      </c>
      <c r="F25" s="83">
        <v>9.1035000000000004</v>
      </c>
      <c r="G25" s="84" t="s">
        <v>140</v>
      </c>
      <c r="H25" s="83">
        <v>7.766</v>
      </c>
      <c r="I25" s="83">
        <v>13.4383</v>
      </c>
      <c r="J25" s="84" t="s">
        <v>140</v>
      </c>
      <c r="K25" s="83">
        <v>7.0209000000000001</v>
      </c>
      <c r="L25" s="84" t="s">
        <v>140</v>
      </c>
      <c r="M25" s="83">
        <v>99.540785830453146</v>
      </c>
      <c r="N25" s="78">
        <f t="shared" si="4"/>
        <v>0.30212595200370668</v>
      </c>
      <c r="O25" s="78">
        <f t="shared" si="5"/>
        <v>0.65683408930945497</v>
      </c>
      <c r="P25" s="78">
        <f t="shared" si="6"/>
        <v>4.1039958686838407E-2</v>
      </c>
      <c r="Q25" s="85"/>
      <c r="R25" s="84" t="s">
        <v>41</v>
      </c>
      <c r="S25" s="84"/>
      <c r="T25" s="83">
        <v>2.0180320039126545</v>
      </c>
      <c r="U25" s="84" t="s">
        <v>140</v>
      </c>
      <c r="V25" s="83">
        <v>0.31676462165624775</v>
      </c>
      <c r="W25" s="83">
        <v>0.28018537320374526</v>
      </c>
      <c r="X25" s="84" t="s">
        <v>140</v>
      </c>
      <c r="Y25" s="83">
        <v>0.426065925818085</v>
      </c>
      <c r="Z25" s="83">
        <v>0.52989171309156435</v>
      </c>
      <c r="AA25" s="84" t="s">
        <v>140</v>
      </c>
      <c r="AB25" s="83">
        <v>0.50096687315428712</v>
      </c>
      <c r="AC25" s="84" t="s">
        <v>140</v>
      </c>
      <c r="AD25" s="83">
        <f t="shared" si="7"/>
        <v>4.0719065108365839</v>
      </c>
      <c r="AF25" s="14" t="s">
        <v>110</v>
      </c>
      <c r="AG25" s="14">
        <v>49.393633419367838</v>
      </c>
      <c r="AH25" s="15">
        <v>74.173333333333332</v>
      </c>
      <c r="AI25" s="47">
        <v>57.986666666666665</v>
      </c>
      <c r="AJ25" s="47">
        <v>1.1289394800325505</v>
      </c>
    </row>
    <row r="26" spans="1:36" x14ac:dyDescent="0.25">
      <c r="A26" s="84" t="s">
        <v>42</v>
      </c>
      <c r="B26" s="84"/>
      <c r="C26" s="83">
        <v>54.570228815858201</v>
      </c>
      <c r="D26" s="84" t="s">
        <v>140</v>
      </c>
      <c r="E26" s="83">
        <v>6.2862</v>
      </c>
      <c r="F26" s="83">
        <v>9.1578999999999997</v>
      </c>
      <c r="G26" s="84" t="s">
        <v>140</v>
      </c>
      <c r="H26" s="83">
        <v>8.2470999999999997</v>
      </c>
      <c r="I26" s="83">
        <v>14.544499999999999</v>
      </c>
      <c r="J26" s="84" t="s">
        <v>140</v>
      </c>
      <c r="K26" s="83">
        <v>6.3211000000000004</v>
      </c>
      <c r="L26" s="84" t="s">
        <v>140</v>
      </c>
      <c r="M26" s="83">
        <v>99.217328815858195</v>
      </c>
      <c r="N26" s="78">
        <f t="shared" si="4"/>
        <v>0.26533902883771193</v>
      </c>
      <c r="O26" s="78">
        <f t="shared" si="5"/>
        <v>0.69705639904915262</v>
      </c>
      <c r="P26" s="78">
        <f t="shared" si="6"/>
        <v>3.7604572113135504E-2</v>
      </c>
      <c r="Q26" s="85"/>
      <c r="R26" s="84" t="s">
        <v>42</v>
      </c>
      <c r="S26" s="84"/>
      <c r="T26" s="83">
        <v>2.0204400717745044</v>
      </c>
      <c r="U26" s="84" t="s">
        <v>140</v>
      </c>
      <c r="V26" s="83">
        <v>0.2743046310052577</v>
      </c>
      <c r="W26" s="83">
        <v>0.28356617739363782</v>
      </c>
      <c r="X26" s="84" t="s">
        <v>140</v>
      </c>
      <c r="Y26" s="83">
        <v>0.45519988794552774</v>
      </c>
      <c r="Z26" s="83">
        <v>0.57698305684196094</v>
      </c>
      <c r="AA26" s="84" t="s">
        <v>140</v>
      </c>
      <c r="AB26" s="83">
        <v>0.4537643275589554</v>
      </c>
      <c r="AC26" s="84" t="s">
        <v>140</v>
      </c>
      <c r="AD26" s="83">
        <f t="shared" si="7"/>
        <v>4.0642581525198445</v>
      </c>
      <c r="AF26" s="14" t="s">
        <v>111</v>
      </c>
      <c r="AG26" s="14">
        <v>50.034834953304696</v>
      </c>
      <c r="AH26" s="15">
        <v>74.173333333333332</v>
      </c>
      <c r="AI26" s="47">
        <v>57.986666666666665</v>
      </c>
      <c r="AJ26" s="47">
        <v>0.78278226141315965</v>
      </c>
    </row>
    <row r="27" spans="1:36" x14ac:dyDescent="0.25">
      <c r="A27" s="84" t="s">
        <v>43</v>
      </c>
      <c r="B27" s="84"/>
      <c r="C27" s="83">
        <v>54.245807288771957</v>
      </c>
      <c r="D27" s="84" t="s">
        <v>140</v>
      </c>
      <c r="E27" s="83">
        <v>7.6292999999999997</v>
      </c>
      <c r="F27" s="83">
        <v>9.1729000000000003</v>
      </c>
      <c r="G27" s="84" t="s">
        <v>140</v>
      </c>
      <c r="H27" s="83">
        <v>6.9490999999999996</v>
      </c>
      <c r="I27" s="83">
        <v>12.916</v>
      </c>
      <c r="J27" s="84" t="s">
        <v>140</v>
      </c>
      <c r="K27" s="83">
        <v>7.4321999999999999</v>
      </c>
      <c r="L27" s="84" t="s">
        <v>140</v>
      </c>
      <c r="M27" s="83">
        <v>98.489007288771944</v>
      </c>
      <c r="N27" s="78">
        <f t="shared" si="4"/>
        <v>0.32121610185547739</v>
      </c>
      <c r="O27" s="78">
        <f t="shared" si="5"/>
        <v>0.63474901956929852</v>
      </c>
      <c r="P27" s="78">
        <f t="shared" si="6"/>
        <v>4.4034878575224035E-2</v>
      </c>
      <c r="Q27" s="85"/>
      <c r="R27" s="84" t="s">
        <v>43</v>
      </c>
      <c r="S27" s="84"/>
      <c r="T27" s="83">
        <v>2.0188474974080135</v>
      </c>
      <c r="U27" s="84" t="s">
        <v>140</v>
      </c>
      <c r="V27" s="83">
        <v>0.33463917163409596</v>
      </c>
      <c r="W27" s="83">
        <v>0.28550408682407907</v>
      </c>
      <c r="X27" s="84" t="s">
        <v>140</v>
      </c>
      <c r="Y27" s="83">
        <v>0.38554634089151596</v>
      </c>
      <c r="Z27" s="83">
        <v>0.51503819710209897</v>
      </c>
      <c r="AA27" s="84" t="s">
        <v>140</v>
      </c>
      <c r="AB27" s="83">
        <v>0.53629310897362792</v>
      </c>
      <c r="AC27" s="84" t="s">
        <v>140</v>
      </c>
      <c r="AD27" s="83">
        <f t="shared" si="7"/>
        <v>4.0758684028334313</v>
      </c>
      <c r="AF27" s="14" t="s">
        <v>112</v>
      </c>
      <c r="AG27" s="14">
        <v>44.869542802339204</v>
      </c>
      <c r="AH27" s="15">
        <v>74.173333333333304</v>
      </c>
      <c r="AI27" s="47">
        <v>57.986666666666665</v>
      </c>
      <c r="AJ27" s="47">
        <v>0.78278226141315965</v>
      </c>
    </row>
    <row r="28" spans="1:36" x14ac:dyDescent="0.25">
      <c r="A28" s="84" t="s">
        <v>44</v>
      </c>
      <c r="B28" s="84"/>
      <c r="C28" s="83">
        <v>54.840356657626295</v>
      </c>
      <c r="D28" s="84" t="s">
        <v>140</v>
      </c>
      <c r="E28" s="83">
        <v>8.0616000000000003</v>
      </c>
      <c r="F28" s="83">
        <v>9.0698000000000008</v>
      </c>
      <c r="G28" s="84" t="s">
        <v>140</v>
      </c>
      <c r="H28" s="83">
        <v>7.0471000000000004</v>
      </c>
      <c r="I28" s="83">
        <v>12.8596</v>
      </c>
      <c r="J28" s="84" t="s">
        <v>140</v>
      </c>
      <c r="K28" s="83">
        <v>7.4699</v>
      </c>
      <c r="L28" s="84" t="s">
        <v>140</v>
      </c>
      <c r="M28" s="83">
        <v>99.424856657626293</v>
      </c>
      <c r="N28" s="78">
        <f t="shared" si="4"/>
        <v>0.33342018735653578</v>
      </c>
      <c r="O28" s="78">
        <f t="shared" si="5"/>
        <v>0.63255859711257045</v>
      </c>
      <c r="P28" s="78">
        <f t="shared" si="6"/>
        <v>3.4021215530893767E-2</v>
      </c>
      <c r="Q28" s="85"/>
      <c r="R28" s="84" t="s">
        <v>44</v>
      </c>
      <c r="S28" s="84"/>
      <c r="T28" s="83">
        <v>2.0170810595349655</v>
      </c>
      <c r="U28" s="84" t="s">
        <v>140</v>
      </c>
      <c r="V28" s="83">
        <v>0.34946128796496279</v>
      </c>
      <c r="W28" s="83">
        <v>0.27899031322918172</v>
      </c>
      <c r="X28" s="84" t="s">
        <v>140</v>
      </c>
      <c r="Y28" s="83">
        <v>0.38640630335795456</v>
      </c>
      <c r="Z28" s="83">
        <v>0.50678599708913852</v>
      </c>
      <c r="AA28" s="84" t="s">
        <v>140</v>
      </c>
      <c r="AB28" s="83">
        <v>0.53270326699988146</v>
      </c>
      <c r="AC28" s="84" t="s">
        <v>140</v>
      </c>
      <c r="AD28" s="83">
        <f t="shared" si="7"/>
        <v>4.0714282281760852</v>
      </c>
      <c r="AF28" s="14" t="s">
        <v>113</v>
      </c>
      <c r="AG28" s="14">
        <v>46.365422028430629</v>
      </c>
      <c r="AH28" s="15">
        <v>77.873333333333306</v>
      </c>
      <c r="AI28" s="47">
        <v>48.186666666666703</v>
      </c>
      <c r="AJ28" s="47">
        <v>1.0329870710404638</v>
      </c>
    </row>
    <row r="29" spans="1:36" x14ac:dyDescent="0.25">
      <c r="A29" s="84" t="s">
        <v>45</v>
      </c>
      <c r="B29" s="84"/>
      <c r="C29" s="83">
        <v>55.234967375785217</v>
      </c>
      <c r="D29" s="84" t="s">
        <v>140</v>
      </c>
      <c r="E29" s="83">
        <v>8.0137999999999998</v>
      </c>
      <c r="F29" s="83">
        <v>8.1463000000000001</v>
      </c>
      <c r="G29" s="84" t="s">
        <v>140</v>
      </c>
      <c r="H29" s="83">
        <v>7.7122000000000002</v>
      </c>
      <c r="I29" s="83">
        <v>13.2593</v>
      </c>
      <c r="J29" s="84" t="s">
        <v>140</v>
      </c>
      <c r="K29" s="83">
        <v>7.1840999999999999</v>
      </c>
      <c r="L29" s="84" t="s">
        <v>140</v>
      </c>
      <c r="M29" s="83">
        <v>99.613267375785213</v>
      </c>
      <c r="N29" s="78">
        <f t="shared" si="4"/>
        <v>0.33569450786057481</v>
      </c>
      <c r="O29" s="78">
        <f t="shared" si="5"/>
        <v>0.64858585166850913</v>
      </c>
      <c r="P29" s="78">
        <f t="shared" si="6"/>
        <v>1.5719640470916119E-2</v>
      </c>
      <c r="Q29" s="85"/>
      <c r="R29" s="84" t="s">
        <v>45</v>
      </c>
      <c r="S29" s="84"/>
      <c r="T29" s="83">
        <v>2.0182512111004782</v>
      </c>
      <c r="U29" s="84" t="s">
        <v>140</v>
      </c>
      <c r="V29" s="83">
        <v>0.34510747515734996</v>
      </c>
      <c r="W29" s="83">
        <v>0.24893723004513477</v>
      </c>
      <c r="X29" s="84" t="s">
        <v>140</v>
      </c>
      <c r="Y29" s="83">
        <v>0.42009749394355272</v>
      </c>
      <c r="Z29" s="83">
        <v>0.51910568194448614</v>
      </c>
      <c r="AA29" s="84" t="s">
        <v>140</v>
      </c>
      <c r="AB29" s="104">
        <v>0.50895686939296869</v>
      </c>
      <c r="AC29" s="105" t="s">
        <v>140</v>
      </c>
      <c r="AD29" s="104">
        <f t="shared" si="7"/>
        <v>4.0604559615839708</v>
      </c>
      <c r="AF29" s="14" t="s">
        <v>114</v>
      </c>
      <c r="AG29" s="14">
        <v>40.813511692752094</v>
      </c>
      <c r="AH29" s="15">
        <v>77.873333333333335</v>
      </c>
      <c r="AI29" s="47">
        <v>48.186666666666703</v>
      </c>
      <c r="AJ29" s="134">
        <v>0.75412994114983278</v>
      </c>
    </row>
    <row r="30" spans="1:36" x14ac:dyDescent="0.25">
      <c r="B30" s="69" t="s">
        <v>139</v>
      </c>
      <c r="C30" s="86">
        <f>AVERAGE(C19:C29)</f>
        <v>54.729706179178486</v>
      </c>
      <c r="D30" s="87"/>
      <c r="E30" s="86">
        <f>AVERAGE(E19:E29)</f>
        <v>7.5197909090909096</v>
      </c>
      <c r="F30" s="86">
        <f>AVERAGE(F19:F29)</f>
        <v>8.6713000000000005</v>
      </c>
      <c r="G30" s="87"/>
      <c r="H30" s="86">
        <f>AVERAGE(H19:H29)</f>
        <v>7.7116909090909083</v>
      </c>
      <c r="I30" s="86">
        <f>AVERAGE(I19:I29)</f>
        <v>13.477045454545454</v>
      </c>
      <c r="J30" s="87"/>
      <c r="K30" s="86">
        <f>AVERAGE(K19:K29)</f>
        <v>7.0083363636363636</v>
      </c>
      <c r="L30" s="87"/>
      <c r="M30" s="86">
        <f>AVERAGE(M19:M29)</f>
        <v>99.211533451905765</v>
      </c>
      <c r="N30" s="88">
        <f>AVERAGE(N19:N29)</f>
        <v>0.31452634122003259</v>
      </c>
      <c r="O30" s="88">
        <f>AVERAGE(O19:O29)</f>
        <v>0.65766094961770771</v>
      </c>
      <c r="P30" s="88">
        <f>AVERAGE(P19:P29)</f>
        <v>2.7812709162259721E-2</v>
      </c>
      <c r="Q30" s="89"/>
      <c r="S30" s="69" t="s">
        <v>143</v>
      </c>
      <c r="T30" s="86">
        <f>AVERAGE(T19:T29)</f>
        <v>2.0164549844277158</v>
      </c>
      <c r="U30" s="87"/>
      <c r="V30" s="86">
        <f>AVERAGE(V19:V29)</f>
        <v>0.32650536650103718</v>
      </c>
      <c r="W30" s="86">
        <f>AVERAGE(W19:W29)</f>
        <v>0.26722800255813761</v>
      </c>
      <c r="X30" s="87"/>
      <c r="Y30" s="86">
        <f>AVERAGE(Y19:Y29)</f>
        <v>0.4235423846734363</v>
      </c>
      <c r="Z30" s="86">
        <f>AVERAGE(Z19:Z29)</f>
        <v>0.53203758717558702</v>
      </c>
      <c r="AA30" s="86"/>
      <c r="AB30" s="102">
        <f>AVERAGE(AB19:AB29)</f>
        <v>0.50063954682783618</v>
      </c>
      <c r="AC30" s="103"/>
      <c r="AF30" s="20" t="s">
        <v>150</v>
      </c>
      <c r="AG30" s="90">
        <f>AVERAGE(AG19:AG29)</f>
        <v>45.419696837386731</v>
      </c>
      <c r="AH30" s="90"/>
      <c r="AI30" s="20"/>
    </row>
    <row r="31" spans="1:36" x14ac:dyDescent="0.25">
      <c r="B31" s="70" t="s">
        <v>95</v>
      </c>
      <c r="C31" s="83">
        <f>STDEV(C19:C29)</f>
        <v>0.29797193476905942</v>
      </c>
      <c r="D31" s="84"/>
      <c r="E31" s="83">
        <f>STDEV(E19:E29)</f>
        <v>0.62120944206369788</v>
      </c>
      <c r="F31" s="83">
        <f>STDEV(F19:F29)</f>
        <v>0.47153895067109802</v>
      </c>
      <c r="G31" s="84"/>
      <c r="H31" s="83">
        <f>STDEV(H19:H29)</f>
        <v>0.54794849293440995</v>
      </c>
      <c r="I31" s="83">
        <f>STDEV(I19:I29)</f>
        <v>0.62538500200058567</v>
      </c>
      <c r="J31" s="84"/>
      <c r="K31" s="83">
        <f>STDEV(K19:K29)</f>
        <v>0.39212534545149524</v>
      </c>
      <c r="L31" s="84"/>
      <c r="M31" s="83">
        <f>STDEV(M19:M29)</f>
        <v>0.4975870323560122</v>
      </c>
      <c r="N31" s="78">
        <f>STDEV(N19:N29)</f>
        <v>2.4998257537112972E-2</v>
      </c>
      <c r="O31" s="78">
        <f>STDEV(O19:O29)</f>
        <v>2.2410665913938886E-2</v>
      </c>
      <c r="P31" s="78">
        <f>STDEV(P19:P29)</f>
        <v>1.1058782902513435E-2</v>
      </c>
      <c r="Q31" s="85"/>
      <c r="S31" s="70" t="s">
        <v>95</v>
      </c>
      <c r="T31" s="91">
        <f>STDEV(T19:T29)</f>
        <v>4.6893739152316519E-3</v>
      </c>
      <c r="U31" s="92"/>
      <c r="V31" s="92">
        <f>STDEV(V19:V29)</f>
        <v>2.657167700356898E-2</v>
      </c>
      <c r="W31" s="92">
        <f>STDEV(W19:W29)</f>
        <v>1.526673525733435E-2</v>
      </c>
      <c r="X31" s="92"/>
      <c r="Y31" s="92">
        <f>STDEV(Y19:Y29)</f>
        <v>2.9621130028119027E-2</v>
      </c>
      <c r="Z31" s="92">
        <f>STDEV(Z19:Z29)</f>
        <v>2.4797681545870261E-2</v>
      </c>
      <c r="AA31" s="92"/>
      <c r="AB31" s="92">
        <f t="shared" ref="AB31" si="8">STDEV(AB19:AB29)</f>
        <v>2.787533506786901E-2</v>
      </c>
      <c r="AC31" s="84"/>
      <c r="AF31" s="71" t="s">
        <v>95</v>
      </c>
      <c r="AG31" s="93">
        <f>STDEV(AG19:AG29)</f>
        <v>4.0693737786951232</v>
      </c>
      <c r="AH31" s="93"/>
      <c r="AI31" s="94"/>
    </row>
    <row r="33" spans="32:34" x14ac:dyDescent="0.25">
      <c r="AF33" s="9" t="s">
        <v>96</v>
      </c>
      <c r="AG33" s="10">
        <f>_xlfn.T.TEST(AG4:AG14,AG19:AG29,2,3)</f>
        <v>1.6944267078432003E-2</v>
      </c>
      <c r="AH33" s="10"/>
    </row>
  </sheetData>
  <mergeCells count="9">
    <mergeCell ref="AF1:AI1"/>
    <mergeCell ref="A2:P2"/>
    <mergeCell ref="A1:P1"/>
    <mergeCell ref="A17:P17"/>
    <mergeCell ref="R1:AC1"/>
    <mergeCell ref="AF17:AI17"/>
    <mergeCell ref="AF2:AI2"/>
    <mergeCell ref="R17:AD17"/>
    <mergeCell ref="R2:AD2"/>
  </mergeCells>
  <pageMargins left="0.7" right="0.7" top="0.75" bottom="0.75" header="0.3" footer="0.3"/>
  <pageSetup orientation="portrait" horizontalDpi="4294967292" verticalDpi="4294967292"/>
  <ignoredErrors>
    <ignoredError sqref="AG15:AG16 AG30:AG33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/>
  </sheetPr>
  <dimension ref="A1:CE49"/>
  <sheetViews>
    <sheetView topLeftCell="O1" zoomScale="70" zoomScaleNormal="70" zoomScalePageLayoutView="125" workbookViewId="0">
      <selection activeCell="AC14" sqref="AC14:AG14"/>
    </sheetView>
  </sheetViews>
  <sheetFormatPr defaultColWidth="11" defaultRowHeight="15.75" x14ac:dyDescent="0.25"/>
  <cols>
    <col min="1" max="1" width="17.625" style="1" bestFit="1" customWidth="1"/>
    <col min="2" max="2" width="8.875" style="16" bestFit="1" customWidth="1"/>
    <col min="3" max="3" width="5" style="1" bestFit="1" customWidth="1"/>
    <col min="4" max="4" width="4.625" style="1" bestFit="1" customWidth="1"/>
    <col min="5" max="5" width="5.5" style="1" bestFit="1" customWidth="1"/>
    <col min="6" max="6" width="4.375" style="1" bestFit="1" customWidth="1"/>
    <col min="7" max="7" width="5.125" style="16" bestFit="1" customWidth="1"/>
    <col min="8" max="8" width="5" style="16" bestFit="1" customWidth="1"/>
    <col min="9" max="10" width="4.625" style="16" bestFit="1" customWidth="1"/>
    <col min="11" max="11" width="5.5" style="16" bestFit="1" customWidth="1"/>
    <col min="12" max="12" width="5" style="16" bestFit="1" customWidth="1"/>
    <col min="13" max="13" width="5.5" style="16" bestFit="1" customWidth="1"/>
    <col min="14" max="14" width="7.125" style="16" customWidth="1"/>
    <col min="15" max="15" width="17.625" style="16" bestFit="1" customWidth="1"/>
    <col min="16" max="16" width="8.75" style="16" bestFit="1" customWidth="1"/>
    <col min="17" max="17" width="5" style="16" bestFit="1" customWidth="1"/>
    <col min="18" max="18" width="4.625" style="16" bestFit="1" customWidth="1"/>
    <col min="19" max="19" width="5.5" style="16" bestFit="1" customWidth="1"/>
    <col min="20" max="20" width="5" style="1" bestFit="1" customWidth="1"/>
    <col min="21" max="21" width="5.125" style="1" bestFit="1" customWidth="1"/>
    <col min="22" max="22" width="5" style="1" bestFit="1" customWidth="1"/>
    <col min="23" max="24" width="4.625" style="1" bestFit="1" customWidth="1"/>
    <col min="25" max="25" width="5.5" style="16" bestFit="1" customWidth="1"/>
    <col min="26" max="26" width="4.25" style="1" bestFit="1" customWidth="1"/>
    <col min="27" max="27" width="5.5" style="1" bestFit="1" customWidth="1"/>
    <col min="28" max="28" width="7.875" style="1" bestFit="1" customWidth="1"/>
    <col min="29" max="29" width="17.25" style="1" bestFit="1" customWidth="1"/>
    <col min="30" max="30" width="12.625" style="1" bestFit="1" customWidth="1"/>
    <col min="31" max="31" width="12.625" style="115" customWidth="1"/>
    <col min="32" max="32" width="10.625" style="1" bestFit="1" customWidth="1"/>
    <col min="33" max="33" width="21.25" style="1" bestFit="1" customWidth="1"/>
    <col min="34" max="35" width="11" style="1"/>
    <col min="36" max="36" width="5" style="1" bestFit="1" customWidth="1"/>
    <col min="37" max="43" width="11" style="1"/>
    <col min="44" max="44" width="12.125" style="1" bestFit="1" customWidth="1"/>
    <col min="45" max="69" width="11" style="1"/>
    <col min="70" max="70" width="22.625" style="1" bestFit="1" customWidth="1"/>
    <col min="71" max="81" width="11" style="1"/>
    <col min="82" max="83" width="5.5" style="1" bestFit="1" customWidth="1"/>
    <col min="84" max="16384" width="11" style="1"/>
  </cols>
  <sheetData>
    <row r="1" spans="1:70" ht="18.75" x14ac:dyDescent="0.3">
      <c r="A1" s="136" t="s">
        <v>154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51"/>
      <c r="O1" s="136" t="s">
        <v>155</v>
      </c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8"/>
      <c r="AC1" s="142" t="s">
        <v>156</v>
      </c>
      <c r="AD1" s="142"/>
      <c r="AE1" s="142"/>
      <c r="AF1" s="142"/>
      <c r="AG1" s="8"/>
      <c r="AH1" s="8"/>
      <c r="AI1" s="8"/>
      <c r="AJ1" s="8"/>
      <c r="AK1" s="8"/>
      <c r="AL1" s="8"/>
      <c r="AM1" s="8"/>
      <c r="AN1" s="8"/>
      <c r="AO1" s="8"/>
      <c r="AP1" s="8"/>
      <c r="AS1" s="8"/>
      <c r="AT1" s="8"/>
      <c r="AU1" s="8"/>
      <c r="AV1" s="8"/>
      <c r="AW1" s="8"/>
      <c r="AX1" s="8"/>
      <c r="AY1" s="8"/>
      <c r="AZ1" s="8"/>
      <c r="BA1" s="8"/>
      <c r="BB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Q1" s="8"/>
      <c r="BR1" s="7"/>
    </row>
    <row r="2" spans="1:70" x14ac:dyDescent="0.25">
      <c r="A2" s="138" t="s">
        <v>146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48"/>
      <c r="O2" s="138" t="s">
        <v>146</v>
      </c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C2" s="143" t="s">
        <v>146</v>
      </c>
      <c r="AD2" s="143"/>
      <c r="AE2" s="143"/>
      <c r="AF2" s="143"/>
      <c r="AG2" s="143"/>
    </row>
    <row r="3" spans="1:70" ht="18.75" x14ac:dyDescent="0.35">
      <c r="A3" s="1" t="s">
        <v>142</v>
      </c>
      <c r="C3" s="68" t="s">
        <v>170</v>
      </c>
      <c r="D3" s="68" t="s">
        <v>169</v>
      </c>
      <c r="E3" s="68" t="s">
        <v>168</v>
      </c>
      <c r="F3" s="63" t="s">
        <v>174</v>
      </c>
      <c r="G3" s="63" t="s">
        <v>172</v>
      </c>
      <c r="H3" s="63" t="s">
        <v>171</v>
      </c>
      <c r="I3" s="63" t="s">
        <v>173</v>
      </c>
      <c r="J3" s="16" t="s">
        <v>175</v>
      </c>
      <c r="K3" s="68" t="s">
        <v>176</v>
      </c>
      <c r="L3" s="68" t="s">
        <v>141</v>
      </c>
      <c r="M3" s="16" t="s">
        <v>157</v>
      </c>
      <c r="O3" s="16" t="s">
        <v>142</v>
      </c>
      <c r="Q3" s="68" t="s">
        <v>170</v>
      </c>
      <c r="R3" s="68" t="s">
        <v>169</v>
      </c>
      <c r="S3" s="68" t="s">
        <v>168</v>
      </c>
      <c r="T3" s="63" t="s">
        <v>174</v>
      </c>
      <c r="U3" s="63" t="s">
        <v>172</v>
      </c>
      <c r="V3" s="63" t="s">
        <v>171</v>
      </c>
      <c r="W3" s="63" t="s">
        <v>173</v>
      </c>
      <c r="X3" s="16" t="s">
        <v>175</v>
      </c>
      <c r="Y3" s="68" t="s">
        <v>176</v>
      </c>
      <c r="Z3" s="68" t="s">
        <v>141</v>
      </c>
      <c r="AA3" s="68" t="s">
        <v>157</v>
      </c>
      <c r="AC3" s="63" t="s">
        <v>142</v>
      </c>
      <c r="AD3" s="63" t="s">
        <v>152</v>
      </c>
      <c r="AE3" s="63" t="s">
        <v>182</v>
      </c>
      <c r="AF3" s="117" t="s">
        <v>149</v>
      </c>
      <c r="AG3" s="117" t="s">
        <v>188</v>
      </c>
      <c r="AH3" s="19"/>
      <c r="AI3" s="19"/>
      <c r="AJ3" s="19"/>
    </row>
    <row r="4" spans="1:70" s="34" customFormat="1" x14ac:dyDescent="0.25">
      <c r="A4" s="34" t="s">
        <v>46</v>
      </c>
      <c r="C4" s="37">
        <v>53.534208</v>
      </c>
      <c r="D4" s="37" t="s">
        <v>140</v>
      </c>
      <c r="E4" s="37">
        <v>22.618358000000001</v>
      </c>
      <c r="F4" s="37">
        <v>4.5983000000000001</v>
      </c>
      <c r="G4" s="37" t="s">
        <v>140</v>
      </c>
      <c r="H4" s="37">
        <v>4.5255999999999998</v>
      </c>
      <c r="I4" s="37" t="s">
        <v>140</v>
      </c>
      <c r="J4" s="37" t="s">
        <v>140</v>
      </c>
      <c r="K4" s="45" t="s">
        <v>140</v>
      </c>
      <c r="L4" s="37">
        <v>9.5994440000000001</v>
      </c>
      <c r="M4" s="37">
        <f>SUM(C4:L4)</f>
        <v>94.875910000000005</v>
      </c>
      <c r="N4" s="38"/>
      <c r="O4" s="34" t="s">
        <v>46</v>
      </c>
      <c r="Q4" s="40">
        <v>3.5889752937758503</v>
      </c>
      <c r="R4" s="40" t="s">
        <v>140</v>
      </c>
      <c r="S4" s="40">
        <v>1.7871249059136098</v>
      </c>
      <c r="T4" s="45">
        <v>0.25781294618517958</v>
      </c>
      <c r="U4" s="45" t="s">
        <v>140</v>
      </c>
      <c r="V4" s="45">
        <v>0.45229932512255977</v>
      </c>
      <c r="W4" s="45" t="s">
        <v>140</v>
      </c>
      <c r="X4" s="45" t="s">
        <v>140</v>
      </c>
      <c r="Y4" s="40" t="s">
        <v>140</v>
      </c>
      <c r="Z4" s="40">
        <v>0.82122361391911747</v>
      </c>
      <c r="AA4" s="40">
        <v>7.6413644160458825</v>
      </c>
      <c r="AC4" s="32" t="s">
        <v>115</v>
      </c>
      <c r="AD4" s="32">
        <v>17.975004234801823</v>
      </c>
      <c r="AE4" s="35">
        <v>75.773333333333341</v>
      </c>
      <c r="AF4" s="107">
        <v>62.186666666666703</v>
      </c>
      <c r="AG4" s="107">
        <v>1.2831324065423622</v>
      </c>
      <c r="AH4" s="12"/>
      <c r="AI4" s="13"/>
    </row>
    <row r="5" spans="1:70" s="34" customFormat="1" x14ac:dyDescent="0.25">
      <c r="A5" s="34" t="s">
        <v>47</v>
      </c>
      <c r="C5" s="35">
        <v>52.547136000000002</v>
      </c>
      <c r="D5" s="35" t="s">
        <v>140</v>
      </c>
      <c r="E5" s="35">
        <v>21.5199845</v>
      </c>
      <c r="F5" s="35">
        <v>4.5286999999999997</v>
      </c>
      <c r="G5" s="35" t="s">
        <v>140</v>
      </c>
      <c r="H5" s="35">
        <v>4.3569000000000004</v>
      </c>
      <c r="I5" s="35" t="s">
        <v>140</v>
      </c>
      <c r="J5" s="35" t="s">
        <v>140</v>
      </c>
      <c r="K5" s="35">
        <v>0.10199999999999999</v>
      </c>
      <c r="L5" s="35">
        <v>11.682972999999999</v>
      </c>
      <c r="M5" s="35">
        <f t="shared" ref="M5:M11" si="0">SUM(C5:L5)</f>
        <v>94.737693500000006</v>
      </c>
      <c r="N5" s="38"/>
      <c r="O5" s="34" t="s">
        <v>47</v>
      </c>
      <c r="Q5" s="40">
        <v>3.5823509604278279</v>
      </c>
      <c r="R5" s="40" t="s">
        <v>140</v>
      </c>
      <c r="S5" s="40">
        <v>1.7290827643337625</v>
      </c>
      <c r="T5" s="40">
        <v>0.25820281102460513</v>
      </c>
      <c r="U5" s="40" t="s">
        <v>140</v>
      </c>
      <c r="V5" s="40">
        <v>0.44279974288916868</v>
      </c>
      <c r="W5" s="40" t="s">
        <v>140</v>
      </c>
      <c r="X5" s="40" t="s">
        <v>140</v>
      </c>
      <c r="Y5" s="40">
        <v>0.10199999999999999</v>
      </c>
      <c r="Z5" s="40">
        <v>1.0163626955227785</v>
      </c>
      <c r="AA5" s="40">
        <v>7.7648774332290227</v>
      </c>
      <c r="AC5" s="12" t="s">
        <v>116</v>
      </c>
      <c r="AD5" s="12">
        <v>13.968220632254647</v>
      </c>
      <c r="AE5" s="35">
        <v>75.773333333333341</v>
      </c>
      <c r="AF5" s="46">
        <v>62.186666666666703</v>
      </c>
      <c r="AG5" s="46">
        <v>1.1528552730279247</v>
      </c>
      <c r="AH5" s="12"/>
      <c r="AI5" s="12"/>
    </row>
    <row r="6" spans="1:70" s="34" customFormat="1" x14ac:dyDescent="0.25">
      <c r="A6" s="34" t="s">
        <v>48</v>
      </c>
      <c r="C6" s="35">
        <v>51.120096000000004</v>
      </c>
      <c r="D6" s="35" t="s">
        <v>140</v>
      </c>
      <c r="E6" s="35">
        <v>25.226933500000001</v>
      </c>
      <c r="F6" s="35">
        <v>3.5375999999999999</v>
      </c>
      <c r="G6" s="35" t="s">
        <v>140</v>
      </c>
      <c r="H6" s="35">
        <v>3.8206000000000002</v>
      </c>
      <c r="I6" s="35" t="s">
        <v>140</v>
      </c>
      <c r="J6" s="35" t="s">
        <v>140</v>
      </c>
      <c r="K6" s="35">
        <v>0.31459999999999999</v>
      </c>
      <c r="L6" s="35">
        <v>11.451077</v>
      </c>
      <c r="M6" s="35">
        <f t="shared" si="0"/>
        <v>95.470906499999998</v>
      </c>
      <c r="N6" s="38"/>
      <c r="O6" s="34" t="s">
        <v>48</v>
      </c>
      <c r="Q6" s="40">
        <v>3.4399301584666433</v>
      </c>
      <c r="R6" s="40" t="s">
        <v>140</v>
      </c>
      <c r="S6" s="40">
        <v>2.000677894389626</v>
      </c>
      <c r="T6" s="40">
        <v>0.19908338795704053</v>
      </c>
      <c r="U6" s="40" t="s">
        <v>140</v>
      </c>
      <c r="V6" s="40">
        <v>0.3832659372112886</v>
      </c>
      <c r="W6" s="40" t="s">
        <v>140</v>
      </c>
      <c r="X6" s="40" t="s">
        <v>140</v>
      </c>
      <c r="Y6" s="40">
        <v>0.31459999999999999</v>
      </c>
      <c r="Z6" s="40">
        <v>0.98328759917849295</v>
      </c>
      <c r="AA6" s="40">
        <v>7.6486159963289753</v>
      </c>
      <c r="AC6" s="12" t="s">
        <v>118</v>
      </c>
      <c r="AD6" s="12">
        <v>24.407802002533344</v>
      </c>
      <c r="AE6" s="13">
        <v>79.573333333333338</v>
      </c>
      <c r="AF6" s="46">
        <v>59.986666666666665</v>
      </c>
      <c r="AG6" s="46">
        <v>0.77532626441905073</v>
      </c>
      <c r="AH6" s="12"/>
      <c r="AI6" s="13"/>
    </row>
    <row r="7" spans="1:70" s="34" customFormat="1" x14ac:dyDescent="0.25">
      <c r="A7" s="34" t="s">
        <v>49</v>
      </c>
      <c r="C7" s="35">
        <v>50.966304000000001</v>
      </c>
      <c r="D7" s="35" t="s">
        <v>140</v>
      </c>
      <c r="E7" s="35">
        <v>25.785625499999998</v>
      </c>
      <c r="F7" s="35">
        <v>3.8275000000000001</v>
      </c>
      <c r="G7" s="35" t="s">
        <v>140</v>
      </c>
      <c r="H7" s="35">
        <v>3.4832999999999998</v>
      </c>
      <c r="I7" s="35" t="s">
        <v>140</v>
      </c>
      <c r="J7" s="35" t="s">
        <v>140</v>
      </c>
      <c r="K7" s="35">
        <v>0.2994</v>
      </c>
      <c r="L7" s="35">
        <v>10.395828999999999</v>
      </c>
      <c r="M7" s="35">
        <f t="shared" si="0"/>
        <v>94.757958500000001</v>
      </c>
      <c r="N7" s="38"/>
      <c r="O7" s="34" t="s">
        <v>49</v>
      </c>
      <c r="Q7" s="40">
        <v>3.4296733373161916</v>
      </c>
      <c r="R7" s="40" t="s">
        <v>140</v>
      </c>
      <c r="S7" s="40">
        <v>2.0450410715802221</v>
      </c>
      <c r="T7" s="40">
        <v>0.21540369531411055</v>
      </c>
      <c r="U7" s="40" t="s">
        <v>140</v>
      </c>
      <c r="V7" s="40">
        <v>0.34943884717800944</v>
      </c>
      <c r="W7" s="40" t="s">
        <v>140</v>
      </c>
      <c r="X7" s="40" t="s">
        <v>140</v>
      </c>
      <c r="Y7" s="40">
        <v>0.2994</v>
      </c>
      <c r="Z7" s="40">
        <v>0.89269891466429341</v>
      </c>
      <c r="AA7" s="40">
        <v>7.5667768769608257</v>
      </c>
      <c r="AC7" s="12" t="s">
        <v>119</v>
      </c>
      <c r="AD7" s="12">
        <v>17.086620452990463</v>
      </c>
      <c r="AE7" s="13">
        <v>79.573333333333338</v>
      </c>
      <c r="AF7" s="46">
        <v>58.986666666666665</v>
      </c>
      <c r="AG7" s="46">
        <v>1.0647327054201183</v>
      </c>
      <c r="AH7" s="12"/>
      <c r="AI7" s="12"/>
    </row>
    <row r="8" spans="1:70" s="34" customFormat="1" x14ac:dyDescent="0.25">
      <c r="A8" s="34" t="s">
        <v>50</v>
      </c>
      <c r="C8" s="35">
        <v>51.928032000000002</v>
      </c>
      <c r="D8" s="35" t="s">
        <v>140</v>
      </c>
      <c r="E8" s="35">
        <v>23.89019</v>
      </c>
      <c r="F8" s="35">
        <v>3.8693</v>
      </c>
      <c r="G8" s="35" t="s">
        <v>140</v>
      </c>
      <c r="H8" s="35">
        <v>3.8679999999999999</v>
      </c>
      <c r="I8" s="35" t="s">
        <v>140</v>
      </c>
      <c r="J8" s="35" t="s">
        <v>140</v>
      </c>
      <c r="K8" s="35">
        <v>0.1215</v>
      </c>
      <c r="L8" s="35">
        <v>11.095153</v>
      </c>
      <c r="M8" s="35">
        <f t="shared" si="0"/>
        <v>94.77217499999999</v>
      </c>
      <c r="N8" s="38"/>
      <c r="O8" s="34" t="s">
        <v>50</v>
      </c>
      <c r="Q8" s="40">
        <v>3.5068248269147988</v>
      </c>
      <c r="R8" s="40" t="s">
        <v>140</v>
      </c>
      <c r="S8" s="40">
        <v>1.9014572222349391</v>
      </c>
      <c r="T8" s="40">
        <v>0.21853094580442289</v>
      </c>
      <c r="U8" s="40" t="s">
        <v>140</v>
      </c>
      <c r="V8" s="40">
        <v>0.3894120277971424</v>
      </c>
      <c r="W8" s="40" t="s">
        <v>140</v>
      </c>
      <c r="X8" s="40" t="s">
        <v>140</v>
      </c>
      <c r="Y8" s="40">
        <v>0.1215</v>
      </c>
      <c r="Z8" s="40">
        <v>0.95614061573955278</v>
      </c>
      <c r="AA8" s="40">
        <v>7.6287255443489776</v>
      </c>
      <c r="AF8" s="46"/>
      <c r="AG8" s="46"/>
      <c r="AH8" s="12"/>
      <c r="AI8" s="12"/>
    </row>
    <row r="9" spans="1:70" s="34" customFormat="1" x14ac:dyDescent="0.25">
      <c r="A9" s="34" t="s">
        <v>51</v>
      </c>
      <c r="C9" s="35">
        <v>51.025055999999999</v>
      </c>
      <c r="D9" s="35" t="s">
        <v>140</v>
      </c>
      <c r="E9" s="35">
        <v>25.946476000000001</v>
      </c>
      <c r="F9" s="35">
        <v>3.5909</v>
      </c>
      <c r="G9" s="35" t="s">
        <v>140</v>
      </c>
      <c r="H9" s="35">
        <v>3.5973999999999999</v>
      </c>
      <c r="I9" s="35" t="s">
        <v>140</v>
      </c>
      <c r="J9" s="35" t="s">
        <v>140</v>
      </c>
      <c r="K9" s="35">
        <v>0.32179999999999997</v>
      </c>
      <c r="L9" s="35">
        <v>10.130098</v>
      </c>
      <c r="M9" s="35">
        <f t="shared" si="0"/>
        <v>94.611729999999994</v>
      </c>
      <c r="N9" s="38"/>
      <c r="O9" s="34" t="s">
        <v>51</v>
      </c>
      <c r="Q9" s="40">
        <v>3.4307320266260808</v>
      </c>
      <c r="R9" s="40" t="s">
        <v>140</v>
      </c>
      <c r="S9" s="40">
        <v>2.0560630804932343</v>
      </c>
      <c r="T9" s="40">
        <v>0.20191796052662656</v>
      </c>
      <c r="U9" s="40" t="s">
        <v>140</v>
      </c>
      <c r="V9" s="40">
        <v>0.36058090496951262</v>
      </c>
      <c r="W9" s="40" t="s">
        <v>140</v>
      </c>
      <c r="X9" s="40" t="s">
        <v>140</v>
      </c>
      <c r="Y9" s="40">
        <v>0.32179999999999997</v>
      </c>
      <c r="Z9" s="40">
        <v>0.86914696153451831</v>
      </c>
      <c r="AA9" s="40">
        <v>7.5467669287420316</v>
      </c>
      <c r="AC9" s="12" t="s">
        <v>117</v>
      </c>
      <c r="AD9" s="12">
        <v>16.934608842259916</v>
      </c>
      <c r="AE9" s="35">
        <v>80.573333333333338</v>
      </c>
      <c r="AF9" s="46">
        <v>58.386666666666663</v>
      </c>
      <c r="AG9" s="46">
        <v>0.7962090714215081</v>
      </c>
      <c r="AH9" s="12"/>
      <c r="AI9" s="12"/>
    </row>
    <row r="10" spans="1:70" s="34" customFormat="1" x14ac:dyDescent="0.25">
      <c r="A10" s="34" t="s">
        <v>52</v>
      </c>
      <c r="C10" s="35">
        <v>51.569856000000001</v>
      </c>
      <c r="D10" s="35" t="s">
        <v>140</v>
      </c>
      <c r="E10" s="35">
        <v>25.238753500000001</v>
      </c>
      <c r="F10" s="35">
        <v>3.6480999999999999</v>
      </c>
      <c r="G10" s="35" t="s">
        <v>140</v>
      </c>
      <c r="H10" s="35">
        <v>3.5836999999999999</v>
      </c>
      <c r="I10" s="35" t="s">
        <v>140</v>
      </c>
      <c r="J10" s="35" t="s">
        <v>140</v>
      </c>
      <c r="K10" s="35">
        <v>0.24979999999999999</v>
      </c>
      <c r="L10" s="35">
        <v>10.490062</v>
      </c>
      <c r="M10" s="35">
        <f t="shared" si="0"/>
        <v>94.780271499999984</v>
      </c>
      <c r="N10" s="38"/>
      <c r="O10" s="34" t="s">
        <v>52</v>
      </c>
      <c r="Q10" s="40">
        <v>3.4651029285131227</v>
      </c>
      <c r="R10" s="40" t="s">
        <v>140</v>
      </c>
      <c r="S10" s="40">
        <v>1.9986781732545187</v>
      </c>
      <c r="T10" s="40">
        <v>0.20500067384160453</v>
      </c>
      <c r="U10" s="40" t="s">
        <v>140</v>
      </c>
      <c r="V10" s="40">
        <v>0.3589736367019507</v>
      </c>
      <c r="W10" s="40" t="s">
        <v>140</v>
      </c>
      <c r="X10" s="40" t="s">
        <v>140</v>
      </c>
      <c r="Y10" s="40">
        <v>0.24979999999999999</v>
      </c>
      <c r="Z10" s="40">
        <v>0.89944484813625458</v>
      </c>
      <c r="AA10" s="40">
        <v>7.5537707529716833</v>
      </c>
      <c r="AC10" s="12" t="s">
        <v>120</v>
      </c>
      <c r="AD10" s="12">
        <v>13.25240073192815</v>
      </c>
      <c r="AE10" s="35">
        <v>76.073333333333338</v>
      </c>
      <c r="AF10" s="46">
        <v>58.386666666666663</v>
      </c>
      <c r="AG10" s="46">
        <v>1.0647327054201183</v>
      </c>
      <c r="AH10" s="12"/>
    </row>
    <row r="11" spans="1:70" s="34" customFormat="1" x14ac:dyDescent="0.25">
      <c r="A11" s="34" t="s">
        <v>53</v>
      </c>
      <c r="C11" s="35">
        <v>51.489599999999996</v>
      </c>
      <c r="D11" s="35" t="s">
        <v>140</v>
      </c>
      <c r="E11" s="35">
        <v>25.257369999999998</v>
      </c>
      <c r="F11" s="35">
        <v>3.758</v>
      </c>
      <c r="G11" s="35" t="s">
        <v>140</v>
      </c>
      <c r="H11" s="35">
        <v>3.5257000000000001</v>
      </c>
      <c r="I11" s="35" t="s">
        <v>140</v>
      </c>
      <c r="J11" s="35" t="s">
        <v>140</v>
      </c>
      <c r="K11" s="35">
        <v>0.25740000000000002</v>
      </c>
      <c r="L11" s="35">
        <v>10.081011999999999</v>
      </c>
      <c r="M11" s="35">
        <f t="shared" si="0"/>
        <v>94.369081999999992</v>
      </c>
      <c r="N11" s="38"/>
      <c r="O11" s="34" t="s">
        <v>53</v>
      </c>
      <c r="Q11" s="40">
        <v>3.4708170870654085</v>
      </c>
      <c r="R11" s="40" t="s">
        <v>140</v>
      </c>
      <c r="S11" s="40">
        <v>2.0065735446915469</v>
      </c>
      <c r="T11" s="40">
        <v>0.21185431686751804</v>
      </c>
      <c r="U11" s="40" t="s">
        <v>140</v>
      </c>
      <c r="V11" s="40">
        <v>0.35429763372087769</v>
      </c>
      <c r="W11" s="40" t="s">
        <v>140</v>
      </c>
      <c r="X11" s="40" t="s">
        <v>140</v>
      </c>
      <c r="Y11" s="40">
        <v>0.25740000000000002</v>
      </c>
      <c r="Z11" s="40">
        <v>0.8671467550230687</v>
      </c>
      <c r="AA11" s="40">
        <v>7.5370550675960217</v>
      </c>
      <c r="AC11" s="12" t="s">
        <v>121</v>
      </c>
      <c r="AD11" s="12">
        <v>10.330808069453461</v>
      </c>
      <c r="AE11" s="35">
        <v>76.073333333333338</v>
      </c>
      <c r="AF11" s="46">
        <v>58.386666666666663</v>
      </c>
      <c r="AG11" s="135">
        <v>0.95611933061996646</v>
      </c>
      <c r="AH11" s="13"/>
    </row>
    <row r="12" spans="1:70" s="34" customFormat="1" x14ac:dyDescent="0.25">
      <c r="B12" s="23" t="s">
        <v>144</v>
      </c>
      <c r="C12" s="37">
        <f>AVERAGE(C4:C11)</f>
        <v>51.772536000000002</v>
      </c>
      <c r="D12" s="37"/>
      <c r="E12" s="37">
        <f>AVERAGE(E4:E11)</f>
        <v>24.435461374999999</v>
      </c>
      <c r="F12" s="37">
        <f>AVERAGE(F4:F11)</f>
        <v>3.9197999999999995</v>
      </c>
      <c r="G12" s="37"/>
      <c r="H12" s="37">
        <f>AVERAGE(H4:H11)</f>
        <v>3.8451499999999998</v>
      </c>
      <c r="I12" s="37"/>
      <c r="J12" s="37"/>
      <c r="K12" s="37">
        <f>AVERAGE(K4:K11)</f>
        <v>0.23807142857142857</v>
      </c>
      <c r="L12" s="37">
        <f>AVERAGE(L4:L11)</f>
        <v>10.615705999999999</v>
      </c>
      <c r="M12" s="37">
        <f>AVERAGE(M4:M11)</f>
        <v>94.796965875000012</v>
      </c>
      <c r="N12" s="38"/>
      <c r="O12" s="38"/>
      <c r="P12" s="37" t="s">
        <v>143</v>
      </c>
      <c r="Q12" s="37">
        <f>AVERAGE(Q4:Q11)</f>
        <v>3.4893008273882407</v>
      </c>
      <c r="R12" s="43"/>
      <c r="S12" s="37">
        <f>AVERAGE(S4:S11)</f>
        <v>1.9405873321114322</v>
      </c>
      <c r="T12" s="37">
        <f>AVERAGE(T4:T11)</f>
        <v>0.22097584219013849</v>
      </c>
      <c r="U12" s="37"/>
      <c r="V12" s="37">
        <f>AVERAGE(V4:V11)</f>
        <v>0.38638350694881379</v>
      </c>
      <c r="W12" s="37"/>
      <c r="X12" s="37"/>
      <c r="Y12" s="37">
        <f>AVERAGE(Y4:Y11)</f>
        <v>0.23807142857142857</v>
      </c>
      <c r="Z12" s="37">
        <f>AVERAGE(Z4:Z11)</f>
        <v>0.91318150046475965</v>
      </c>
      <c r="AA12" s="37">
        <f>AVERAGE(AA4:AA11)</f>
        <v>7.6109941270279284</v>
      </c>
      <c r="AB12" s="38"/>
      <c r="AC12" s="31" t="s">
        <v>150</v>
      </c>
      <c r="AD12" s="31">
        <f>AVERAGE(AD4:AD11)</f>
        <v>16.279352138031687</v>
      </c>
      <c r="AE12" s="31"/>
      <c r="AF12" s="108"/>
      <c r="AG12" s="9"/>
      <c r="AH12" s="13"/>
      <c r="AI12" s="6"/>
    </row>
    <row r="13" spans="1:70" s="34" customFormat="1" x14ac:dyDescent="0.25">
      <c r="B13" s="24" t="s">
        <v>95</v>
      </c>
      <c r="C13" s="38">
        <f>STDEV(C4:C11)</f>
        <v>0.88505195214098664</v>
      </c>
      <c r="D13" s="38"/>
      <c r="E13" s="38">
        <f>STDEV(E4:E11)</f>
        <v>1.6103477649466134</v>
      </c>
      <c r="F13" s="38">
        <f>STDEV(F4:F11)</f>
        <v>0.41342527049723782</v>
      </c>
      <c r="G13" s="38"/>
      <c r="H13" s="38">
        <f>STDEV(H4:H11)</f>
        <v>0.39437925546719271</v>
      </c>
      <c r="I13" s="38"/>
      <c r="J13" s="38"/>
      <c r="K13" s="38">
        <f>STDEV(K4:K11)</f>
        <v>9.0594126268129044E-2</v>
      </c>
      <c r="L13" s="38">
        <f>STDEV(L4:L11)</f>
        <v>0.72559399790280177</v>
      </c>
      <c r="M13" s="38">
        <f>STDEV(M4:M11)</f>
        <v>0.31253643448219021</v>
      </c>
      <c r="N13" s="38"/>
      <c r="O13" s="35"/>
      <c r="P13" s="30" t="s">
        <v>95</v>
      </c>
      <c r="Q13" s="35">
        <f>STDEV(Q4:Q11)</f>
        <v>6.4642764459555066E-2</v>
      </c>
      <c r="S13" s="35">
        <f>STDEV(S4:S11)</f>
        <v>0.12270807276268533</v>
      </c>
      <c r="T13" s="35">
        <f>STDEV(T4:T11)</f>
        <v>2.3786960450491099E-2</v>
      </c>
      <c r="U13" s="35"/>
      <c r="V13" s="35">
        <f>STDEV(V4:V11)</f>
        <v>4.028126885684321E-2</v>
      </c>
      <c r="W13" s="35"/>
      <c r="X13" s="36"/>
      <c r="Y13" s="35">
        <f>STDEV(Y4:Y11)</f>
        <v>9.0594126268129044E-2</v>
      </c>
      <c r="Z13" s="35">
        <f>STDEV(Z4:Z11)</f>
        <v>6.6040499390842111E-2</v>
      </c>
      <c r="AA13" s="35">
        <f>STDEV(AA4:AA11)</f>
        <v>7.6675598505783385E-2</v>
      </c>
      <c r="AB13" s="38"/>
      <c r="AC13" s="29" t="s">
        <v>95</v>
      </c>
      <c r="AD13" s="22">
        <f>STDEV(AD4:AD11)</f>
        <v>4.4705875248020659</v>
      </c>
      <c r="AE13" s="22"/>
      <c r="AF13" s="13"/>
      <c r="AG13" s="9"/>
      <c r="AH13" s="13"/>
      <c r="AI13" s="6"/>
    </row>
    <row r="14" spans="1:70" s="34" customFormat="1" x14ac:dyDescent="0.25">
      <c r="A14" s="139" t="s">
        <v>145</v>
      </c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48"/>
      <c r="O14" s="139" t="s">
        <v>145</v>
      </c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41"/>
      <c r="AC14" s="140" t="s">
        <v>145</v>
      </c>
      <c r="AD14" s="140"/>
      <c r="AE14" s="140"/>
      <c r="AF14" s="140"/>
      <c r="AG14" s="140"/>
      <c r="AH14" s="13"/>
      <c r="AI14" s="6"/>
    </row>
    <row r="15" spans="1:70" s="16" customFormat="1" ht="18.75" x14ac:dyDescent="0.35">
      <c r="A15" s="16" t="s">
        <v>142</v>
      </c>
      <c r="C15" s="68" t="s">
        <v>170</v>
      </c>
      <c r="D15" s="68" t="s">
        <v>169</v>
      </c>
      <c r="E15" s="68" t="s">
        <v>168</v>
      </c>
      <c r="F15" s="63" t="s">
        <v>174</v>
      </c>
      <c r="G15" s="63" t="s">
        <v>172</v>
      </c>
      <c r="H15" s="63" t="s">
        <v>171</v>
      </c>
      <c r="I15" s="63" t="s">
        <v>173</v>
      </c>
      <c r="J15" s="16" t="s">
        <v>175</v>
      </c>
      <c r="K15" s="68" t="s">
        <v>176</v>
      </c>
      <c r="L15" s="68" t="s">
        <v>141</v>
      </c>
      <c r="M15" s="16" t="s">
        <v>157</v>
      </c>
      <c r="O15" s="16" t="s">
        <v>142</v>
      </c>
      <c r="Q15" s="68" t="s">
        <v>170</v>
      </c>
      <c r="R15" s="68" t="s">
        <v>169</v>
      </c>
      <c r="S15" s="68" t="s">
        <v>168</v>
      </c>
      <c r="T15" s="63" t="s">
        <v>174</v>
      </c>
      <c r="U15" s="63" t="s">
        <v>172</v>
      </c>
      <c r="V15" s="63" t="s">
        <v>171</v>
      </c>
      <c r="W15" s="63" t="s">
        <v>173</v>
      </c>
      <c r="X15" s="16" t="s">
        <v>175</v>
      </c>
      <c r="Y15" s="68" t="s">
        <v>176</v>
      </c>
      <c r="Z15" s="68" t="s">
        <v>141</v>
      </c>
      <c r="AA15" s="68" t="s">
        <v>157</v>
      </c>
      <c r="AC15" s="63" t="s">
        <v>142</v>
      </c>
      <c r="AD15" s="63" t="s">
        <v>152</v>
      </c>
      <c r="AE15" s="63" t="s">
        <v>182</v>
      </c>
      <c r="AF15" s="117" t="s">
        <v>149</v>
      </c>
      <c r="AG15" s="117" t="s">
        <v>188</v>
      </c>
      <c r="AH15" s="19"/>
      <c r="AI15" s="19"/>
      <c r="AJ15" s="19"/>
    </row>
    <row r="16" spans="1:70" s="3" customFormat="1" x14ac:dyDescent="0.25">
      <c r="A16" s="3" t="s">
        <v>54</v>
      </c>
      <c r="C16" s="5">
        <v>52.106207999999995</v>
      </c>
      <c r="D16" s="5" t="s">
        <v>140</v>
      </c>
      <c r="E16" s="5">
        <v>23.013343000000003</v>
      </c>
      <c r="F16" s="5">
        <v>4.4105999999999996</v>
      </c>
      <c r="G16" s="5" t="s">
        <v>140</v>
      </c>
      <c r="H16" s="5">
        <v>3.8723999999999998</v>
      </c>
      <c r="I16" s="5" t="s">
        <v>140</v>
      </c>
      <c r="J16" s="20" t="s">
        <v>140</v>
      </c>
      <c r="K16" s="5">
        <v>5.5899999999999998E-2</v>
      </c>
      <c r="L16" s="5">
        <v>9.6170180000000016</v>
      </c>
      <c r="M16" s="20">
        <f>SUM(C16:L16)</f>
        <v>93.075468999999998</v>
      </c>
      <c r="N16" s="15"/>
      <c r="O16" s="3" t="s">
        <v>54</v>
      </c>
      <c r="Q16" s="5">
        <v>3.5550549905669051</v>
      </c>
      <c r="R16" s="4" t="s">
        <v>140</v>
      </c>
      <c r="S16" s="5">
        <v>1.8505094677295555</v>
      </c>
      <c r="T16" s="5">
        <v>0.25166502302448052</v>
      </c>
      <c r="U16" s="4" t="s">
        <v>140</v>
      </c>
      <c r="V16" s="5">
        <v>0.39386532923194884</v>
      </c>
      <c r="W16" s="4" t="s">
        <v>140</v>
      </c>
      <c r="X16" s="44" t="s">
        <v>140</v>
      </c>
      <c r="Y16" s="5">
        <v>5.5899999999999998E-2</v>
      </c>
      <c r="Z16" s="5">
        <v>0.83728545277404431</v>
      </c>
      <c r="AA16" s="5">
        <v>7.583679351765638</v>
      </c>
      <c r="AB16" s="42"/>
      <c r="AC16" s="14" t="s">
        <v>122</v>
      </c>
      <c r="AD16" s="14">
        <v>7.4791253743526198</v>
      </c>
      <c r="AE16" s="15">
        <v>79.573333333333338</v>
      </c>
      <c r="AF16" s="47">
        <v>58.386666666666663</v>
      </c>
      <c r="AG16" s="47">
        <v>1.3161658844295674</v>
      </c>
      <c r="AH16" s="14"/>
    </row>
    <row r="17" spans="1:35" s="3" customFormat="1" x14ac:dyDescent="0.25">
      <c r="A17" s="3" t="s">
        <v>55</v>
      </c>
      <c r="C17" s="5">
        <v>51.600959999999993</v>
      </c>
      <c r="D17" s="5" t="s">
        <v>140</v>
      </c>
      <c r="E17" s="5">
        <v>24.762998499999998</v>
      </c>
      <c r="F17" s="5">
        <v>3.7368000000000001</v>
      </c>
      <c r="G17" s="5" t="s">
        <v>140</v>
      </c>
      <c r="H17" s="5">
        <v>3.8281999999999998</v>
      </c>
      <c r="I17" s="5" t="s">
        <v>140</v>
      </c>
      <c r="J17" s="5" t="s">
        <v>140</v>
      </c>
      <c r="K17" s="5">
        <v>0.22059999999999999</v>
      </c>
      <c r="L17" s="5">
        <v>10.097677000000001</v>
      </c>
      <c r="M17" s="15">
        <f t="shared" ref="M17:M25" si="1">SUM(C17:L17)</f>
        <v>94.247235500000002</v>
      </c>
      <c r="N17" s="15"/>
      <c r="O17" s="3" t="s">
        <v>55</v>
      </c>
      <c r="Q17" s="5">
        <v>3.4791768573580151</v>
      </c>
      <c r="R17" s="4" t="s">
        <v>140</v>
      </c>
      <c r="S17" s="5">
        <v>1.967780726846214</v>
      </c>
      <c r="T17" s="5">
        <v>0.21071085625632233</v>
      </c>
      <c r="U17" s="4" t="s">
        <v>140</v>
      </c>
      <c r="V17" s="5">
        <v>0.38479022472112973</v>
      </c>
      <c r="W17" s="4" t="s">
        <v>140</v>
      </c>
      <c r="X17" s="4" t="s">
        <v>140</v>
      </c>
      <c r="Y17" s="5">
        <v>0.22059999999999999</v>
      </c>
      <c r="Z17" s="5">
        <v>0.86879329720722798</v>
      </c>
      <c r="AA17" s="5">
        <v>7.5710111382364031</v>
      </c>
      <c r="AB17" s="42"/>
      <c r="AC17" s="14" t="s">
        <v>123</v>
      </c>
      <c r="AD17" s="14">
        <v>6.5127808932735007</v>
      </c>
      <c r="AE17" s="15">
        <v>79.573333333333338</v>
      </c>
      <c r="AF17" s="47">
        <v>58.386666666666663</v>
      </c>
      <c r="AG17" s="47">
        <v>1.3122583150245348</v>
      </c>
      <c r="AH17" s="14"/>
    </row>
    <row r="18" spans="1:35" s="3" customFormat="1" x14ac:dyDescent="0.25">
      <c r="A18" s="3" t="s">
        <v>58</v>
      </c>
      <c r="C18" s="5">
        <v>51.625728000000002</v>
      </c>
      <c r="D18" s="5" t="s">
        <v>140</v>
      </c>
      <c r="E18" s="5">
        <v>24.190220999999998</v>
      </c>
      <c r="F18" s="5">
        <v>3.9899</v>
      </c>
      <c r="G18" s="5" t="s">
        <v>140</v>
      </c>
      <c r="H18" s="5">
        <v>3.7644000000000002</v>
      </c>
      <c r="I18" s="5" t="s">
        <v>140</v>
      </c>
      <c r="J18" s="5" t="s">
        <v>140</v>
      </c>
      <c r="K18" s="5">
        <v>0.1037</v>
      </c>
      <c r="L18" s="5">
        <v>12.409163000000001</v>
      </c>
      <c r="M18" s="15">
        <f>SUM(C18:L18)</f>
        <v>96.083112000000014</v>
      </c>
      <c r="N18" s="15"/>
      <c r="O18" s="3" t="s">
        <v>58</v>
      </c>
      <c r="Q18" s="5">
        <v>3.4735659567322266</v>
      </c>
      <c r="R18" s="4" t="s">
        <v>140</v>
      </c>
      <c r="S18" s="5">
        <v>1.9182444210164082</v>
      </c>
      <c r="T18" s="5">
        <v>0.22451207568146039</v>
      </c>
      <c r="U18" s="4" t="s">
        <v>140</v>
      </c>
      <c r="V18" s="5">
        <v>0.37758593877152685</v>
      </c>
      <c r="W18" s="4" t="s">
        <v>140</v>
      </c>
      <c r="X18" s="4" t="s">
        <v>140</v>
      </c>
      <c r="Y18" s="5">
        <v>0.1037</v>
      </c>
      <c r="Z18" s="5">
        <v>1.0654378294581313</v>
      </c>
      <c r="AA18" s="5">
        <v>7.7035209296883425</v>
      </c>
      <c r="AB18" s="42"/>
      <c r="AC18" s="14" t="s">
        <v>124</v>
      </c>
      <c r="AD18" s="14">
        <v>16.128549497003931</v>
      </c>
      <c r="AE18" s="15">
        <v>76.073333333333338</v>
      </c>
      <c r="AF18" s="47">
        <v>58.186666666666667</v>
      </c>
      <c r="AG18" s="47">
        <v>1.3374587356783321</v>
      </c>
      <c r="AH18" s="14"/>
      <c r="AI18" s="14"/>
    </row>
    <row r="19" spans="1:35" s="3" customFormat="1" x14ac:dyDescent="0.25">
      <c r="A19" s="3" t="s">
        <v>59</v>
      </c>
      <c r="C19" s="5">
        <v>52.244064000000002</v>
      </c>
      <c r="D19" s="5" t="s">
        <v>140</v>
      </c>
      <c r="E19" s="5">
        <v>24.824954999999999</v>
      </c>
      <c r="F19" s="5">
        <v>3.3067000000000002</v>
      </c>
      <c r="G19" s="5" t="s">
        <v>140</v>
      </c>
      <c r="H19" s="5">
        <v>4.0831999999999997</v>
      </c>
      <c r="I19" s="5" t="s">
        <v>140</v>
      </c>
      <c r="J19" s="5" t="s">
        <v>140</v>
      </c>
      <c r="K19" s="5">
        <v>0.21540000000000001</v>
      </c>
      <c r="L19" s="5">
        <v>11.096264</v>
      </c>
      <c r="M19" s="15">
        <f>SUM(C19:L19)</f>
        <v>95.770583000000016</v>
      </c>
      <c r="N19" s="15"/>
      <c r="O19" s="3" t="s">
        <v>59</v>
      </c>
      <c r="Q19" s="5">
        <v>3.4847844583164536</v>
      </c>
      <c r="R19" s="4" t="s">
        <v>140</v>
      </c>
      <c r="S19" s="5">
        <v>1.9515612453380831</v>
      </c>
      <c r="T19" s="5">
        <v>0.18445995443168195</v>
      </c>
      <c r="U19" s="4" t="s">
        <v>140</v>
      </c>
      <c r="V19" s="5">
        <v>0.40602269392128998</v>
      </c>
      <c r="W19" s="4" t="s">
        <v>140</v>
      </c>
      <c r="X19" s="4" t="s">
        <v>140</v>
      </c>
      <c r="Y19" s="5">
        <v>0.21540000000000001</v>
      </c>
      <c r="Z19" s="5">
        <v>0.94447836030114196</v>
      </c>
      <c r="AA19" s="5">
        <v>7.6069451152982728</v>
      </c>
      <c r="AB19" s="42"/>
      <c r="AC19" s="14" t="s">
        <v>125</v>
      </c>
      <c r="AD19" s="14">
        <v>16.847148048346796</v>
      </c>
      <c r="AE19" s="15">
        <v>76.073333333333338</v>
      </c>
      <c r="AF19" s="47">
        <v>58.186666666666667</v>
      </c>
      <c r="AG19" s="47">
        <v>1.3408710012202598</v>
      </c>
      <c r="AH19" s="12"/>
      <c r="AI19" s="13"/>
    </row>
    <row r="20" spans="1:35" s="3" customFormat="1" x14ac:dyDescent="0.25">
      <c r="A20" s="3" t="s">
        <v>56</v>
      </c>
      <c r="C20" s="5">
        <v>51.057311999999996</v>
      </c>
      <c r="D20" s="5" t="s">
        <v>140</v>
      </c>
      <c r="E20" s="5">
        <v>25.263870999999998</v>
      </c>
      <c r="F20" s="5">
        <v>3.4817999999999998</v>
      </c>
      <c r="G20" s="5" t="s">
        <v>140</v>
      </c>
      <c r="H20" s="5">
        <v>3.5402</v>
      </c>
      <c r="I20" s="5" t="s">
        <v>140</v>
      </c>
      <c r="J20" s="5" t="s">
        <v>140</v>
      </c>
      <c r="K20" s="5">
        <v>0.3226</v>
      </c>
      <c r="L20" s="5">
        <v>10.753672</v>
      </c>
      <c r="M20" s="15">
        <f t="shared" si="1"/>
        <v>94.419454999999971</v>
      </c>
      <c r="N20" s="15"/>
      <c r="O20" s="3" t="s">
        <v>56</v>
      </c>
      <c r="Q20" s="5">
        <v>3.4558591448689535</v>
      </c>
      <c r="R20" s="4" t="s">
        <v>140</v>
      </c>
      <c r="S20" s="5">
        <v>2.015360433981801</v>
      </c>
      <c r="T20" s="5">
        <v>0.19709256446577911</v>
      </c>
      <c r="U20" s="4" t="s">
        <v>140</v>
      </c>
      <c r="V20" s="5">
        <v>0.35722066217761073</v>
      </c>
      <c r="W20" s="4" t="s">
        <v>140</v>
      </c>
      <c r="X20" s="4" t="s">
        <v>140</v>
      </c>
      <c r="Y20" s="5">
        <v>0.3226</v>
      </c>
      <c r="Z20" s="5">
        <v>0.92881909386715145</v>
      </c>
      <c r="AA20" s="5">
        <v>7.5699185934631013</v>
      </c>
      <c r="AB20" s="42"/>
      <c r="AC20" s="14" t="s">
        <v>153</v>
      </c>
      <c r="AD20" s="14">
        <v>23.015483198947546</v>
      </c>
      <c r="AE20" s="15">
        <v>77.973333333333329</v>
      </c>
      <c r="AF20" s="47">
        <v>57.986666666666665</v>
      </c>
      <c r="AG20" s="47">
        <v>1.3429067098173639</v>
      </c>
      <c r="AH20" s="14"/>
    </row>
    <row r="21" spans="1:35" s="3" customFormat="1" x14ac:dyDescent="0.25">
      <c r="A21" s="3" t="s">
        <v>57</v>
      </c>
      <c r="C21" s="5">
        <v>51.544511999999997</v>
      </c>
      <c r="D21" s="5" t="s">
        <v>140</v>
      </c>
      <c r="E21" s="5">
        <v>25.023333999999998</v>
      </c>
      <c r="F21" s="5">
        <v>3.2782</v>
      </c>
      <c r="G21" s="5" t="s">
        <v>140</v>
      </c>
      <c r="H21" s="5">
        <v>3.8424999999999998</v>
      </c>
      <c r="I21" s="5" t="s">
        <v>140</v>
      </c>
      <c r="J21" s="5" t="s">
        <v>140</v>
      </c>
      <c r="K21" s="5">
        <v>0.24660000000000001</v>
      </c>
      <c r="L21" s="5">
        <v>11.351187999999999</v>
      </c>
      <c r="M21" s="15">
        <f t="shared" si="1"/>
        <v>95.286333999999997</v>
      </c>
      <c r="N21" s="15"/>
      <c r="O21" s="3" t="s">
        <v>57</v>
      </c>
      <c r="Q21" s="5">
        <v>3.4638258265285415</v>
      </c>
      <c r="R21" s="4" t="s">
        <v>140</v>
      </c>
      <c r="S21" s="5">
        <v>1.9818625599666464</v>
      </c>
      <c r="T21" s="5">
        <v>0.18423722896102038</v>
      </c>
      <c r="U21" s="4" t="s">
        <v>140</v>
      </c>
      <c r="V21" s="5">
        <v>0.38494455167842778</v>
      </c>
      <c r="W21" s="4" t="s">
        <v>140</v>
      </c>
      <c r="X21" s="4" t="s">
        <v>140</v>
      </c>
      <c r="Y21" s="5">
        <v>0.24660000000000001</v>
      </c>
      <c r="Z21" s="5">
        <v>0.973399666292175</v>
      </c>
      <c r="AA21" s="5">
        <v>7.6090077689216189</v>
      </c>
      <c r="AB21" s="42"/>
      <c r="AC21" s="14" t="s">
        <v>126</v>
      </c>
      <c r="AD21" s="14">
        <v>12.163308888853386</v>
      </c>
      <c r="AE21" s="15">
        <v>77.973333333333329</v>
      </c>
      <c r="AF21" s="47">
        <v>57.986666666666665</v>
      </c>
      <c r="AG21" s="47">
        <v>1.3250028880482365</v>
      </c>
      <c r="AH21" s="14"/>
    </row>
    <row r="22" spans="1:35" s="3" customFormat="1" x14ac:dyDescent="0.25">
      <c r="A22" s="3" t="s">
        <v>60</v>
      </c>
      <c r="C22" s="5">
        <v>51.300191999999996</v>
      </c>
      <c r="D22" s="5" t="s">
        <v>140</v>
      </c>
      <c r="E22" s="5">
        <v>25.4237365</v>
      </c>
      <c r="F22" s="5">
        <v>3.2317999999999998</v>
      </c>
      <c r="G22" s="5" t="s">
        <v>140</v>
      </c>
      <c r="H22" s="5">
        <v>3.8549000000000002</v>
      </c>
      <c r="I22" s="5" t="s">
        <v>140</v>
      </c>
      <c r="J22" s="5" t="s">
        <v>140</v>
      </c>
      <c r="K22" s="5">
        <v>0.34350000000000003</v>
      </c>
      <c r="L22" s="5">
        <v>10.786497000000001</v>
      </c>
      <c r="M22" s="15">
        <f t="shared" si="1"/>
        <v>94.940625499999996</v>
      </c>
      <c r="N22" s="15"/>
      <c r="O22" s="3" t="s">
        <v>60</v>
      </c>
      <c r="Q22" s="5">
        <v>3.4448804179353218</v>
      </c>
      <c r="R22" s="4" t="s">
        <v>140</v>
      </c>
      <c r="S22" s="5">
        <v>2.0120987251797615</v>
      </c>
      <c r="T22" s="5">
        <v>0.1814963811922046</v>
      </c>
      <c r="U22" s="4" t="s">
        <v>140</v>
      </c>
      <c r="V22" s="5">
        <v>0.38590371914235511</v>
      </c>
      <c r="W22" s="4" t="s">
        <v>140</v>
      </c>
      <c r="X22" s="4" t="s">
        <v>140</v>
      </c>
      <c r="Y22" s="5">
        <v>0.34350000000000003</v>
      </c>
      <c r="Z22" s="5">
        <v>0.92429765248124718</v>
      </c>
      <c r="AA22" s="5">
        <v>7.5859123095158418</v>
      </c>
      <c r="AB22" s="42"/>
      <c r="AF22" s="14"/>
      <c r="AG22" s="14"/>
      <c r="AH22" s="14"/>
      <c r="AI22" s="14"/>
    </row>
    <row r="23" spans="1:35" s="3" customFormat="1" x14ac:dyDescent="0.25">
      <c r="A23" s="3" t="s">
        <v>61</v>
      </c>
      <c r="C23" s="5">
        <v>50.985023999999996</v>
      </c>
      <c r="D23" s="5" t="s">
        <v>140</v>
      </c>
      <c r="E23" s="5">
        <v>25.061847499999999</v>
      </c>
      <c r="F23" s="5">
        <v>3.3540999999999999</v>
      </c>
      <c r="G23" s="5" t="s">
        <v>140</v>
      </c>
      <c r="H23" s="5">
        <v>3.7452000000000001</v>
      </c>
      <c r="I23" s="5" t="s">
        <v>140</v>
      </c>
      <c r="J23" s="5" t="s">
        <v>140</v>
      </c>
      <c r="K23" s="5">
        <v>0.33100000000000002</v>
      </c>
      <c r="L23" s="5">
        <v>11.256449999999999</v>
      </c>
      <c r="M23" s="15">
        <f t="shared" si="1"/>
        <v>94.733621499999998</v>
      </c>
      <c r="N23" s="15"/>
      <c r="O23" s="3" t="s">
        <v>61</v>
      </c>
      <c r="Q23" s="5">
        <v>3.446401502325819</v>
      </c>
      <c r="R23" s="4" t="s">
        <v>140</v>
      </c>
      <c r="S23" s="5">
        <v>1.9966000273770768</v>
      </c>
      <c r="T23" s="5">
        <v>0.18961276999327747</v>
      </c>
      <c r="U23" s="4" t="s">
        <v>140</v>
      </c>
      <c r="V23" s="5">
        <v>0.37740612563082437</v>
      </c>
      <c r="W23" s="4" t="s">
        <v>140</v>
      </c>
      <c r="X23" s="4" t="s">
        <v>140</v>
      </c>
      <c r="Y23" s="5">
        <v>0.33100000000000002</v>
      </c>
      <c r="Z23" s="5">
        <v>0.97095913526099231</v>
      </c>
      <c r="AA23" s="5">
        <v>7.6153315319199466</v>
      </c>
      <c r="AB23" s="42"/>
      <c r="AF23" s="14"/>
      <c r="AG23" s="14"/>
      <c r="AH23" s="14"/>
      <c r="AI23" s="14"/>
    </row>
    <row r="24" spans="1:35" s="3" customFormat="1" x14ac:dyDescent="0.25">
      <c r="A24" s="3" t="s">
        <v>62</v>
      </c>
      <c r="C24" s="5">
        <v>51.563135999999993</v>
      </c>
      <c r="D24" s="5" t="s">
        <v>140</v>
      </c>
      <c r="E24" s="5">
        <v>25.444717000000001</v>
      </c>
      <c r="F24" s="5">
        <v>3.1732999999999998</v>
      </c>
      <c r="G24" s="5" t="s">
        <v>140</v>
      </c>
      <c r="H24" s="5">
        <v>4.0221999999999998</v>
      </c>
      <c r="I24" s="5" t="s">
        <v>140</v>
      </c>
      <c r="J24" s="5" t="s">
        <v>140</v>
      </c>
      <c r="K24" s="5">
        <v>0.28999999999999998</v>
      </c>
      <c r="L24" s="5">
        <v>10.302505</v>
      </c>
      <c r="M24" s="15">
        <f t="shared" si="1"/>
        <v>94.795857999999996</v>
      </c>
      <c r="N24" s="15"/>
      <c r="O24" s="3" t="s">
        <v>62</v>
      </c>
      <c r="Q24" s="5">
        <v>3.4553885803434397</v>
      </c>
      <c r="R24" s="4" t="s">
        <v>140</v>
      </c>
      <c r="S24" s="5">
        <v>2.0096014839770993</v>
      </c>
      <c r="T24" s="5">
        <v>0.1778431065229793</v>
      </c>
      <c r="U24" s="4" t="s">
        <v>140</v>
      </c>
      <c r="V24" s="5">
        <v>0.40182034287006058</v>
      </c>
      <c r="W24" s="4" t="s">
        <v>140</v>
      </c>
      <c r="X24" s="4" t="s">
        <v>140</v>
      </c>
      <c r="Y24" s="5">
        <v>0.28999999999999998</v>
      </c>
      <c r="Z24" s="5">
        <v>0.88100154006495113</v>
      </c>
      <c r="AA24" s="5">
        <v>7.5655272057478111</v>
      </c>
      <c r="AB24" s="42"/>
      <c r="AC24" s="14" t="s">
        <v>127</v>
      </c>
      <c r="AD24" s="14">
        <v>13.95178241659093</v>
      </c>
      <c r="AE24" s="15">
        <v>77.873333333333306</v>
      </c>
      <c r="AF24" s="47">
        <v>48.186666666666703</v>
      </c>
      <c r="AG24" s="47">
        <v>1.3437967523349801</v>
      </c>
    </row>
    <row r="25" spans="1:35" s="3" customFormat="1" x14ac:dyDescent="0.25">
      <c r="A25" s="3" t="s">
        <v>63</v>
      </c>
      <c r="C25" s="5">
        <v>52.761023999999999</v>
      </c>
      <c r="D25" s="5" t="s">
        <v>140</v>
      </c>
      <c r="E25" s="5">
        <v>23.886840999999997</v>
      </c>
      <c r="F25" s="5">
        <v>3.7444999999999999</v>
      </c>
      <c r="G25" s="5" t="s">
        <v>140</v>
      </c>
      <c r="H25" s="5">
        <v>4.2609000000000004</v>
      </c>
      <c r="I25" s="5" t="s">
        <v>140</v>
      </c>
      <c r="J25" s="5" t="s">
        <v>140</v>
      </c>
      <c r="K25" s="5">
        <v>6.9900000000000004E-2</v>
      </c>
      <c r="L25" s="5">
        <v>10.066467999999999</v>
      </c>
      <c r="M25" s="15">
        <f t="shared" si="1"/>
        <v>94.789633000000009</v>
      </c>
      <c r="N25" s="15"/>
      <c r="O25" s="3" t="s">
        <v>63</v>
      </c>
      <c r="Q25" s="5">
        <v>3.5327806132026609</v>
      </c>
      <c r="R25" s="4" t="s">
        <v>140</v>
      </c>
      <c r="S25" s="5">
        <v>1.8850241484894847</v>
      </c>
      <c r="T25" s="5">
        <v>0.20968415836528906</v>
      </c>
      <c r="U25" s="4" t="s">
        <v>140</v>
      </c>
      <c r="V25" s="5">
        <v>0.42531968312903951</v>
      </c>
      <c r="W25" s="4" t="s">
        <v>140</v>
      </c>
      <c r="X25" s="4" t="s">
        <v>140</v>
      </c>
      <c r="Y25" s="5">
        <v>6.9900000000000004E-2</v>
      </c>
      <c r="Z25" s="5">
        <v>0.86011561586036667</v>
      </c>
      <c r="AA25" s="5">
        <v>7.5871767512627155</v>
      </c>
      <c r="AB25" s="42"/>
      <c r="AC25" s="14" t="s">
        <v>128</v>
      </c>
      <c r="AD25" s="14">
        <v>13.092976966750131</v>
      </c>
      <c r="AE25" s="15">
        <v>77.873333333333335</v>
      </c>
      <c r="AF25" s="47">
        <v>48.186666666666703</v>
      </c>
      <c r="AG25" s="47">
        <v>1.3385708603166699</v>
      </c>
    </row>
    <row r="26" spans="1:35" s="3" customFormat="1" x14ac:dyDescent="0.25">
      <c r="A26" s="3" t="s">
        <v>64</v>
      </c>
      <c r="C26" s="5">
        <v>52.174463999999993</v>
      </c>
      <c r="D26" s="5" t="s">
        <v>140</v>
      </c>
      <c r="E26" s="5">
        <v>25.557794999999999</v>
      </c>
      <c r="F26" s="5">
        <v>3.2008000000000001</v>
      </c>
      <c r="G26" s="5" t="s">
        <v>140</v>
      </c>
      <c r="H26" s="5">
        <v>3.9952000000000001</v>
      </c>
      <c r="I26" s="5" t="s">
        <v>140</v>
      </c>
      <c r="J26" s="5" t="s">
        <v>140</v>
      </c>
      <c r="K26" s="5">
        <v>0.31</v>
      </c>
      <c r="L26" s="5">
        <v>10.372397000000001</v>
      </c>
      <c r="M26" s="101">
        <f>SUM(C26:L26)</f>
        <v>95.610656000000006</v>
      </c>
      <c r="N26" s="15"/>
      <c r="O26" s="3" t="s">
        <v>64</v>
      </c>
      <c r="Q26" s="5">
        <v>3.4654937466561568</v>
      </c>
      <c r="R26" s="4" t="s">
        <v>140</v>
      </c>
      <c r="S26" s="5">
        <v>2.0007151122505316</v>
      </c>
      <c r="T26" s="5">
        <v>0.17780091638257442</v>
      </c>
      <c r="U26" s="4" t="s">
        <v>140</v>
      </c>
      <c r="V26" s="5">
        <v>0.39560004803737059</v>
      </c>
      <c r="W26" s="4" t="s">
        <v>140</v>
      </c>
      <c r="X26" s="4" t="s">
        <v>140</v>
      </c>
      <c r="Y26" s="5">
        <v>0.31</v>
      </c>
      <c r="Z26" s="5">
        <v>0.87914906173992524</v>
      </c>
      <c r="AA26" s="5">
        <v>7.5544351157249734</v>
      </c>
      <c r="AB26" s="42"/>
      <c r="AC26" s="14" t="s">
        <v>129</v>
      </c>
      <c r="AD26" s="14">
        <v>12.417151310846183</v>
      </c>
      <c r="AE26" s="15">
        <v>77.873333333333406</v>
      </c>
      <c r="AF26" s="47">
        <v>48.186666666666703</v>
      </c>
      <c r="AG26" s="134">
        <v>1.3346917705021999</v>
      </c>
    </row>
    <row r="27" spans="1:35" x14ac:dyDescent="0.25">
      <c r="B27" s="27" t="s">
        <v>139</v>
      </c>
      <c r="C27" s="20">
        <f>AVERAGE(C16:C26)</f>
        <v>51.723874909090902</v>
      </c>
      <c r="D27" s="20"/>
      <c r="E27" s="20">
        <f>AVERAGE(E16:E26)</f>
        <v>24.768514499999995</v>
      </c>
      <c r="F27" s="20">
        <f>AVERAGE(F16:F26)</f>
        <v>3.537136363636364</v>
      </c>
      <c r="G27" s="20"/>
      <c r="H27" s="20">
        <f>AVERAGE(H16:H26)</f>
        <v>3.8917545454545457</v>
      </c>
      <c r="I27" s="20"/>
      <c r="J27" s="20"/>
      <c r="K27" s="20">
        <f>AVERAGE(K16:K26)</f>
        <v>0.22810909090909093</v>
      </c>
      <c r="L27" s="20">
        <f>AVERAGE(L16:L26)</f>
        <v>10.737209</v>
      </c>
      <c r="M27" s="20">
        <f>AVERAGE(M16:M26)</f>
        <v>94.886598409090908</v>
      </c>
      <c r="N27" s="15"/>
      <c r="O27" s="15"/>
      <c r="P27" s="20" t="s">
        <v>143</v>
      </c>
      <c r="Q27" s="20">
        <f>AVERAGE(Q16:Q26)</f>
        <v>3.477928372257681</v>
      </c>
      <c r="R27" s="44"/>
      <c r="S27" s="20">
        <f>AVERAGE(S16:S26)</f>
        <v>1.9626689411047877</v>
      </c>
      <c r="T27" s="20">
        <f>AVERAGE(T16:T26)</f>
        <v>0.19901045775246082</v>
      </c>
      <c r="U27" s="44"/>
      <c r="V27" s="20">
        <f>AVERAGE(V16:V26)</f>
        <v>0.39004357448287136</v>
      </c>
      <c r="W27" s="44"/>
      <c r="X27" s="44"/>
      <c r="Y27" s="20">
        <f>AVERAGE(Y16:Y26)</f>
        <v>0.22810909090909093</v>
      </c>
      <c r="Z27" s="20">
        <f>AVERAGE(Z16:Z26)</f>
        <v>0.92124879139157767</v>
      </c>
      <c r="AA27" s="20">
        <f>AVERAGE(AA16:AA26)</f>
        <v>7.5956787101404242</v>
      </c>
      <c r="AB27" s="15"/>
      <c r="AC27" s="21" t="s">
        <v>150</v>
      </c>
      <c r="AD27" s="33">
        <f>AVERAGE(AD16:AD26)</f>
        <v>13.512034066107224</v>
      </c>
      <c r="AE27" s="33"/>
      <c r="AF27" s="109"/>
    </row>
    <row r="28" spans="1:35" x14ac:dyDescent="0.25">
      <c r="B28" s="28" t="s">
        <v>95</v>
      </c>
      <c r="C28" s="5">
        <f>STDEV(C16:C26)</f>
        <v>0.54294999531401777</v>
      </c>
      <c r="D28" s="5"/>
      <c r="E28" s="5">
        <f>STDEV(E16:E26)</f>
        <v>0.78112093621826539</v>
      </c>
      <c r="F28" s="5">
        <f>STDEV(F16:F26)</f>
        <v>0.39322278741885314</v>
      </c>
      <c r="G28" s="5"/>
      <c r="H28" s="5">
        <f>STDEV(H16:H26)</f>
        <v>0.19238574980302656</v>
      </c>
      <c r="I28" s="5"/>
      <c r="J28" s="5"/>
      <c r="K28" s="5">
        <f>STDEV(K16:K26)</f>
        <v>0.10681304653033205</v>
      </c>
      <c r="L28" s="5">
        <f>STDEV(L16:L26)</f>
        <v>0.77520386638109573</v>
      </c>
      <c r="M28" s="5">
        <f>STDEV(M16:M26)</f>
        <v>0.82754311501631184</v>
      </c>
      <c r="N28" s="5"/>
      <c r="O28" s="5"/>
      <c r="P28" s="15" t="s">
        <v>95</v>
      </c>
      <c r="Q28" s="4">
        <f>STDEV(Q16:Q26)</f>
        <v>3.5298136534906682E-2</v>
      </c>
      <c r="R28" s="5"/>
      <c r="S28" s="5">
        <f>STDEV(S16:S26)</f>
        <v>5.5786284915854426E-2</v>
      </c>
      <c r="T28" s="4">
        <f>STDEV(T16:T26)</f>
        <v>2.32384757192589E-2</v>
      </c>
      <c r="U28" s="5"/>
      <c r="V28" s="4">
        <f>STDEV(V16:V26)</f>
        <v>1.7739464685655765E-2</v>
      </c>
      <c r="W28" s="5"/>
      <c r="X28" s="5"/>
      <c r="Y28" s="5">
        <f>STDEV(Y16:Y26)</f>
        <v>0.10681304653033205</v>
      </c>
      <c r="Z28" s="5">
        <f>STDEV(Z16:Z26)</f>
        <v>6.596851019453058E-2</v>
      </c>
      <c r="AA28" s="4">
        <f>STDEV(AA16:AA26)</f>
        <v>4.0638213437269075E-2</v>
      </c>
      <c r="AB28" s="15"/>
      <c r="AC28" s="25" t="s">
        <v>95</v>
      </c>
      <c r="AD28" s="26">
        <f>STDEV(AD16:AD26)</f>
        <v>4.9630765568270059</v>
      </c>
      <c r="AE28" s="26"/>
    </row>
    <row r="30" spans="1:35" x14ac:dyDescent="0.25">
      <c r="AC30" s="1" t="s">
        <v>96</v>
      </c>
      <c r="AD30" s="8">
        <f>_xlfn.T.TEST(AD4:AD11,AD16:AD26,2,2)</f>
        <v>0.2678037122146793</v>
      </c>
      <c r="AE30" s="8"/>
    </row>
    <row r="34" spans="82:83" x14ac:dyDescent="0.25">
      <c r="CD34" t="s">
        <v>65</v>
      </c>
      <c r="CE34" t="s">
        <v>2</v>
      </c>
    </row>
    <row r="35" spans="82:83" x14ac:dyDescent="0.25">
      <c r="CD35">
        <v>0.8</v>
      </c>
      <c r="CE35">
        <f>1-CD35</f>
        <v>0.19999999999999996</v>
      </c>
    </row>
    <row r="36" spans="82:83" x14ac:dyDescent="0.25">
      <c r="CD36">
        <f>CD35+0.01</f>
        <v>0.81</v>
      </c>
      <c r="CE36">
        <f t="shared" ref="CE36:CE49" si="2">1-CD36</f>
        <v>0.18999999999999995</v>
      </c>
    </row>
    <row r="37" spans="82:83" x14ac:dyDescent="0.25">
      <c r="CD37">
        <f t="shared" ref="CD37:CD49" si="3">CD36+0.01</f>
        <v>0.82000000000000006</v>
      </c>
      <c r="CE37">
        <f t="shared" si="2"/>
        <v>0.17999999999999994</v>
      </c>
    </row>
    <row r="38" spans="82:83" x14ac:dyDescent="0.25">
      <c r="CD38">
        <f t="shared" si="3"/>
        <v>0.83000000000000007</v>
      </c>
      <c r="CE38">
        <f t="shared" si="2"/>
        <v>0.16999999999999993</v>
      </c>
    </row>
    <row r="39" spans="82:83" x14ac:dyDescent="0.25">
      <c r="CD39">
        <f t="shared" si="3"/>
        <v>0.84000000000000008</v>
      </c>
      <c r="CE39">
        <f t="shared" si="2"/>
        <v>0.15999999999999992</v>
      </c>
    </row>
    <row r="40" spans="82:83" x14ac:dyDescent="0.25">
      <c r="CD40">
        <f t="shared" si="3"/>
        <v>0.85000000000000009</v>
      </c>
      <c r="CE40">
        <f t="shared" si="2"/>
        <v>0.14999999999999991</v>
      </c>
    </row>
    <row r="41" spans="82:83" x14ac:dyDescent="0.25">
      <c r="CD41">
        <f t="shared" si="3"/>
        <v>0.8600000000000001</v>
      </c>
      <c r="CE41">
        <f t="shared" si="2"/>
        <v>0.1399999999999999</v>
      </c>
    </row>
    <row r="42" spans="82:83" x14ac:dyDescent="0.25">
      <c r="CD42">
        <f t="shared" si="3"/>
        <v>0.87000000000000011</v>
      </c>
      <c r="CE42">
        <f t="shared" si="2"/>
        <v>0.12999999999999989</v>
      </c>
    </row>
    <row r="43" spans="82:83" x14ac:dyDescent="0.25">
      <c r="CD43">
        <f t="shared" si="3"/>
        <v>0.88000000000000012</v>
      </c>
      <c r="CE43">
        <f t="shared" si="2"/>
        <v>0.11999999999999988</v>
      </c>
    </row>
    <row r="44" spans="82:83" x14ac:dyDescent="0.25">
      <c r="CD44">
        <f t="shared" si="3"/>
        <v>0.89000000000000012</v>
      </c>
      <c r="CE44">
        <f t="shared" si="2"/>
        <v>0.10999999999999988</v>
      </c>
    </row>
    <row r="45" spans="82:83" x14ac:dyDescent="0.25">
      <c r="CD45">
        <f t="shared" si="3"/>
        <v>0.90000000000000013</v>
      </c>
      <c r="CE45">
        <f t="shared" si="2"/>
        <v>9.9999999999999867E-2</v>
      </c>
    </row>
    <row r="46" spans="82:83" x14ac:dyDescent="0.25">
      <c r="CD46">
        <f t="shared" si="3"/>
        <v>0.91000000000000014</v>
      </c>
      <c r="CE46">
        <f t="shared" si="2"/>
        <v>8.9999999999999858E-2</v>
      </c>
    </row>
    <row r="47" spans="82:83" x14ac:dyDescent="0.25">
      <c r="CD47">
        <f t="shared" si="3"/>
        <v>0.92000000000000015</v>
      </c>
      <c r="CE47">
        <f t="shared" si="2"/>
        <v>7.9999999999999849E-2</v>
      </c>
    </row>
    <row r="48" spans="82:83" x14ac:dyDescent="0.25">
      <c r="CD48">
        <f t="shared" si="3"/>
        <v>0.93000000000000016</v>
      </c>
      <c r="CE48">
        <f t="shared" si="2"/>
        <v>6.999999999999984E-2</v>
      </c>
    </row>
    <row r="49" spans="82:83" x14ac:dyDescent="0.25">
      <c r="CD49">
        <f t="shared" si="3"/>
        <v>0.94000000000000017</v>
      </c>
      <c r="CE49">
        <f t="shared" si="2"/>
        <v>5.9999999999999831E-2</v>
      </c>
    </row>
  </sheetData>
  <mergeCells count="9">
    <mergeCell ref="AC1:AF1"/>
    <mergeCell ref="A1:M1"/>
    <mergeCell ref="A2:M2"/>
    <mergeCell ref="A14:M14"/>
    <mergeCell ref="O14:AA14"/>
    <mergeCell ref="O2:AA2"/>
    <mergeCell ref="O1:AA1"/>
    <mergeCell ref="AC2:AG2"/>
    <mergeCell ref="AC14:AG14"/>
  </mergeCells>
  <pageMargins left="0.75" right="0.75" top="1" bottom="1" header="0.5" footer="0.5"/>
  <pageSetup orientation="portrait" horizontalDpi="4294967292" verticalDpi="4294967292"/>
  <ignoredErrors>
    <ignoredError sqref="AD20:AD21 AD30 AD12:AD13 AD16:AD17 AD22:AD28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</sheetPr>
  <dimension ref="A1:BJ38"/>
  <sheetViews>
    <sheetView topLeftCell="D1" zoomScale="70" zoomScaleNormal="70" zoomScalePageLayoutView="125" workbookViewId="0">
      <selection activeCell="AA1" sqref="AA1:AE1"/>
    </sheetView>
  </sheetViews>
  <sheetFormatPr defaultColWidth="11" defaultRowHeight="15.75" x14ac:dyDescent="0.25"/>
  <cols>
    <col min="1" max="1" width="17" style="18" bestFit="1" customWidth="1"/>
    <col min="2" max="2" width="9" style="18" bestFit="1" customWidth="1"/>
    <col min="3" max="4" width="4.875" style="18" bestFit="1" customWidth="1"/>
    <col min="5" max="5" width="5.5" style="18" bestFit="1" customWidth="1"/>
    <col min="6" max="6" width="4.5" style="18" bestFit="1" customWidth="1"/>
    <col min="7" max="7" width="5.375" style="18" bestFit="1" customWidth="1"/>
    <col min="8" max="8" width="5.125" style="18" bestFit="1" customWidth="1"/>
    <col min="9" max="9" width="4.875" style="18" bestFit="1" customWidth="1"/>
    <col min="10" max="10" width="5.5" style="18" bestFit="1" customWidth="1"/>
    <col min="11" max="11" width="4.375" style="18" bestFit="1" customWidth="1"/>
    <col min="12" max="12" width="8.875" style="18" bestFit="1" customWidth="1"/>
    <col min="13" max="13" width="5.625" style="18" customWidth="1"/>
    <col min="14" max="14" width="17" style="18" bestFit="1" customWidth="1"/>
    <col min="15" max="15" width="9.125" style="18" bestFit="1" customWidth="1"/>
    <col min="16" max="17" width="4.625" style="18" bestFit="1" customWidth="1"/>
    <col min="18" max="18" width="5.5" style="18" bestFit="1" customWidth="1"/>
    <col min="19" max="19" width="4.5" style="18" bestFit="1" customWidth="1"/>
    <col min="20" max="20" width="5.375" style="18" bestFit="1" customWidth="1"/>
    <col min="21" max="21" width="5.125" style="18" bestFit="1" customWidth="1"/>
    <col min="22" max="22" width="4.625" style="18" bestFit="1" customWidth="1"/>
    <col min="23" max="23" width="5.5" style="18" bestFit="1" customWidth="1"/>
    <col min="24" max="24" width="4.375" style="18" bestFit="1" customWidth="1"/>
    <col min="25" max="25" width="8.875" style="18" bestFit="1" customWidth="1"/>
    <col min="26" max="26" width="5.5" style="18" customWidth="1"/>
    <col min="27" max="27" width="16.625" style="18" bestFit="1" customWidth="1"/>
    <col min="28" max="28" width="12.625" style="18" bestFit="1" customWidth="1"/>
    <col min="29" max="29" width="11" style="18"/>
    <col min="30" max="30" width="12.375" style="18" customWidth="1"/>
    <col min="31" max="31" width="21.25" style="18" bestFit="1" customWidth="1"/>
    <col min="32" max="35" width="11" style="18"/>
    <col min="36" max="36" width="12.625" style="18" bestFit="1" customWidth="1"/>
    <col min="37" max="16384" width="11" style="18"/>
  </cols>
  <sheetData>
    <row r="1" spans="1:31" ht="18.75" x14ac:dyDescent="0.3">
      <c r="A1" s="144" t="s">
        <v>159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N1" s="144" t="s">
        <v>160</v>
      </c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AA1" s="144" t="s">
        <v>134</v>
      </c>
      <c r="AB1" s="144"/>
      <c r="AC1" s="144"/>
      <c r="AD1" s="144"/>
      <c r="AE1" s="144"/>
    </row>
    <row r="2" spans="1:31" x14ac:dyDescent="0.25">
      <c r="A2" s="138" t="s">
        <v>146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N2" s="138" t="s">
        <v>146</v>
      </c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AA2" s="138" t="s">
        <v>146</v>
      </c>
      <c r="AB2" s="138"/>
      <c r="AC2" s="138"/>
      <c r="AD2" s="138"/>
    </row>
    <row r="3" spans="1:31" ht="18.75" x14ac:dyDescent="0.35">
      <c r="A3" s="18" t="s">
        <v>142</v>
      </c>
      <c r="C3" s="68" t="s">
        <v>170</v>
      </c>
      <c r="D3" s="68" t="s">
        <v>169</v>
      </c>
      <c r="E3" s="68" t="s">
        <v>168</v>
      </c>
      <c r="F3" s="63" t="s">
        <v>174</v>
      </c>
      <c r="G3" s="63" t="s">
        <v>172</v>
      </c>
      <c r="H3" s="63" t="s">
        <v>171</v>
      </c>
      <c r="I3" s="63" t="s">
        <v>173</v>
      </c>
      <c r="J3" s="68" t="s">
        <v>165</v>
      </c>
      <c r="K3" s="68" t="s">
        <v>141</v>
      </c>
      <c r="L3" s="60" t="s">
        <v>1</v>
      </c>
      <c r="N3" s="18" t="s">
        <v>142</v>
      </c>
      <c r="P3" s="68" t="s">
        <v>170</v>
      </c>
      <c r="Q3" s="68" t="s">
        <v>169</v>
      </c>
      <c r="R3" s="68" t="s">
        <v>168</v>
      </c>
      <c r="S3" s="63" t="s">
        <v>174</v>
      </c>
      <c r="T3" s="63" t="s">
        <v>172</v>
      </c>
      <c r="U3" s="63" t="s">
        <v>171</v>
      </c>
      <c r="V3" s="63" t="s">
        <v>173</v>
      </c>
      <c r="W3" s="68" t="s">
        <v>165</v>
      </c>
      <c r="X3" s="68" t="s">
        <v>141</v>
      </c>
      <c r="Y3" s="60" t="s">
        <v>1</v>
      </c>
      <c r="AA3" s="63" t="s">
        <v>142</v>
      </c>
      <c r="AB3" s="63" t="s">
        <v>152</v>
      </c>
      <c r="AC3" s="63" t="s">
        <v>182</v>
      </c>
      <c r="AD3" s="117" t="s">
        <v>149</v>
      </c>
      <c r="AE3" s="117" t="s">
        <v>188</v>
      </c>
    </row>
    <row r="4" spans="1:31" s="54" customFormat="1" x14ac:dyDescent="0.25">
      <c r="A4" s="54" t="s">
        <v>66</v>
      </c>
      <c r="C4" s="40">
        <v>30.6295</v>
      </c>
      <c r="D4" s="40">
        <v>0.91759999999999997</v>
      </c>
      <c r="E4" s="40">
        <v>36.728900000000003</v>
      </c>
      <c r="F4" s="55" t="s">
        <v>140</v>
      </c>
      <c r="G4" s="55" t="s">
        <v>140</v>
      </c>
      <c r="H4" s="55" t="s">
        <v>140</v>
      </c>
      <c r="I4" s="40">
        <v>29.251899999999999</v>
      </c>
      <c r="J4" s="55" t="s">
        <v>140</v>
      </c>
      <c r="K4" s="55" t="s">
        <v>140</v>
      </c>
      <c r="L4" s="40">
        <v>97.959800000000001</v>
      </c>
      <c r="N4" s="56" t="s">
        <v>66</v>
      </c>
      <c r="O4" s="56"/>
      <c r="P4" s="40">
        <v>1.0219323580002309</v>
      </c>
      <c r="Q4" s="40">
        <v>0.92212627931118585</v>
      </c>
      <c r="R4" s="55">
        <v>3.6081982792070706E-2</v>
      </c>
      <c r="S4" s="55" t="s">
        <v>140</v>
      </c>
      <c r="T4" s="55" t="s">
        <v>140</v>
      </c>
      <c r="U4" s="55" t="s">
        <v>140</v>
      </c>
      <c r="V4" s="40">
        <v>1.0457079001822025</v>
      </c>
      <c r="W4" s="55" t="s">
        <v>140</v>
      </c>
      <c r="X4" s="55" t="s">
        <v>140</v>
      </c>
      <c r="Y4" s="40">
        <v>3.0378939849859439</v>
      </c>
      <c r="AA4" s="57" t="s">
        <v>130</v>
      </c>
      <c r="AB4" s="40">
        <v>6.53</v>
      </c>
      <c r="AC4" s="35">
        <v>76.973333333333329</v>
      </c>
      <c r="AD4" s="35">
        <v>58.986666666666665</v>
      </c>
      <c r="AE4" s="35">
        <v>0.69924173209999996</v>
      </c>
    </row>
    <row r="5" spans="1:31" s="54" customFormat="1" x14ac:dyDescent="0.25">
      <c r="A5" s="54" t="s">
        <v>67</v>
      </c>
      <c r="C5" s="40">
        <v>30.827200000000001</v>
      </c>
      <c r="D5" s="40">
        <v>0.93679999999999997</v>
      </c>
      <c r="E5" s="40">
        <v>36.531700000000001</v>
      </c>
      <c r="F5" s="55" t="s">
        <v>140</v>
      </c>
      <c r="G5" s="55" t="s">
        <v>140</v>
      </c>
      <c r="H5" s="55" t="s">
        <v>140</v>
      </c>
      <c r="I5" s="40">
        <v>29.451000000000001</v>
      </c>
      <c r="J5" s="55" t="s">
        <v>140</v>
      </c>
      <c r="K5" s="55" t="s">
        <v>140</v>
      </c>
      <c r="L5" s="40">
        <v>98.165999999999997</v>
      </c>
      <c r="N5" s="56" t="s">
        <v>67</v>
      </c>
      <c r="O5" s="56"/>
      <c r="P5" s="40">
        <v>1.0262036550472993</v>
      </c>
      <c r="Q5" s="40">
        <v>0.91510218764812024</v>
      </c>
      <c r="R5" s="55">
        <v>3.6753703381107297E-2</v>
      </c>
      <c r="S5" s="55" t="s">
        <v>140</v>
      </c>
      <c r="T5" s="55" t="s">
        <v>140</v>
      </c>
      <c r="U5" s="55" t="s">
        <v>140</v>
      </c>
      <c r="V5" s="40">
        <v>1.0504456538178204</v>
      </c>
      <c r="W5" s="55" t="s">
        <v>140</v>
      </c>
      <c r="X5" s="55" t="s">
        <v>140</v>
      </c>
      <c r="Y5" s="40">
        <v>3.0405312440023202</v>
      </c>
      <c r="AA5" s="57" t="s">
        <v>131</v>
      </c>
      <c r="AB5" s="40">
        <v>4.3</v>
      </c>
      <c r="AC5" s="119">
        <v>76.973333333333329</v>
      </c>
      <c r="AD5" s="119">
        <v>58.986666666666665</v>
      </c>
      <c r="AE5" s="119">
        <v>0.59656399999999998</v>
      </c>
    </row>
    <row r="6" spans="1:31" s="54" customFormat="1" x14ac:dyDescent="0.25">
      <c r="B6" s="43" t="s">
        <v>144</v>
      </c>
      <c r="C6" s="45">
        <f>AVERAGE(C4:C5)</f>
        <v>30.728349999999999</v>
      </c>
      <c r="D6" s="45">
        <f>AVERAGE(D4:D5)</f>
        <v>0.92720000000000002</v>
      </c>
      <c r="E6" s="45">
        <f>AVERAGE(E4:E5)</f>
        <v>36.630300000000005</v>
      </c>
      <c r="F6" s="45"/>
      <c r="G6" s="45"/>
      <c r="H6" s="45"/>
      <c r="I6" s="45">
        <f>AVERAGE(I4:I5)</f>
        <v>29.35145</v>
      </c>
      <c r="J6" s="45"/>
      <c r="K6" s="45"/>
      <c r="L6" s="45">
        <f>AVERAGE(L4:L5)</f>
        <v>98.062899999999999</v>
      </c>
      <c r="N6" s="56"/>
      <c r="O6" s="43" t="s">
        <v>162</v>
      </c>
      <c r="P6" s="45">
        <f>AVERAGE(P4:P5)</f>
        <v>1.0240680065237651</v>
      </c>
      <c r="Q6" s="45">
        <f>AVERAGE(Q4:Q5)</f>
        <v>0.91861423347965299</v>
      </c>
      <c r="R6" s="96">
        <f>AVERAGE(R4:R5)</f>
        <v>3.6417843086589005E-2</v>
      </c>
      <c r="S6" s="45"/>
      <c r="T6" s="45"/>
      <c r="U6" s="45"/>
      <c r="V6" s="45">
        <f>AVERAGE(V4:V5)</f>
        <v>1.0480767770000115</v>
      </c>
      <c r="W6" s="45"/>
      <c r="X6" s="45"/>
      <c r="Y6" s="45">
        <f>AVERAGE(Y4:Y5)</f>
        <v>3.039212614494132</v>
      </c>
      <c r="AA6" s="62" t="s">
        <v>163</v>
      </c>
      <c r="AB6" s="45">
        <f>AVERAGE(AB4:AB5)</f>
        <v>5.415</v>
      </c>
    </row>
    <row r="7" spans="1:31" s="54" customFormat="1" x14ac:dyDescent="0.25">
      <c r="B7" s="54" t="s">
        <v>95</v>
      </c>
      <c r="C7" s="40">
        <f>STDEV(C4:C5)</f>
        <v>0.13979501064058122</v>
      </c>
      <c r="D7" s="55">
        <f>STDEV(D4:D5)</f>
        <v>1.357645019878171E-2</v>
      </c>
      <c r="E7" s="40">
        <f>STDEV(E4:E5)</f>
        <v>0.13944145724998877</v>
      </c>
      <c r="F7" s="40"/>
      <c r="G7" s="40"/>
      <c r="H7" s="40"/>
      <c r="I7" s="40">
        <f>STDEV(I4:I5)</f>
        <v>0.1407849601342426</v>
      </c>
      <c r="J7" s="40"/>
      <c r="K7" s="40"/>
      <c r="L7" s="40">
        <f>STDEV(L4:L5)</f>
        <v>0.14580541828066293</v>
      </c>
      <c r="N7" s="56"/>
      <c r="O7" s="54" t="s">
        <v>95</v>
      </c>
      <c r="P7" s="40">
        <f>STDEV(P4:P5)</f>
        <v>3.0202631064441504E-3</v>
      </c>
      <c r="Q7" s="40">
        <f>STDEV(Q4:Q5)</f>
        <v>4.9667828466295888E-3</v>
      </c>
      <c r="R7" s="55">
        <f>STDEV(R4:R5)</f>
        <v>4.7497818357039557E-4</v>
      </c>
      <c r="S7" s="40"/>
      <c r="T7" s="40"/>
      <c r="U7" s="40"/>
      <c r="V7" s="40">
        <f>STDEV(V4:V5)</f>
        <v>3.3500977233366386E-3</v>
      </c>
      <c r="W7" s="40"/>
      <c r="X7" s="40"/>
      <c r="Y7" s="40">
        <f>STDEV(Y4:Y5)</f>
        <v>1.8648237342250797E-3</v>
      </c>
      <c r="AA7" s="57" t="s">
        <v>95</v>
      </c>
      <c r="AB7" s="40">
        <f>STDEV(AB4:AB5)</f>
        <v>1.5768481220460002</v>
      </c>
    </row>
    <row r="8" spans="1:31" s="54" customFormat="1" x14ac:dyDescent="0.25">
      <c r="A8" s="139" t="s">
        <v>145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50"/>
      <c r="N8" s="139" t="s">
        <v>145</v>
      </c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AA8" s="139" t="s">
        <v>145</v>
      </c>
      <c r="AB8" s="139"/>
      <c r="AC8" s="139"/>
      <c r="AD8" s="139"/>
    </row>
    <row r="9" spans="1:31" s="58" customFormat="1" ht="18.75" x14ac:dyDescent="0.35">
      <c r="A9" s="18" t="s">
        <v>142</v>
      </c>
      <c r="B9" s="18"/>
      <c r="C9" s="68" t="s">
        <v>170</v>
      </c>
      <c r="D9" s="68" t="s">
        <v>169</v>
      </c>
      <c r="E9" s="68" t="s">
        <v>168</v>
      </c>
      <c r="F9" s="63" t="s">
        <v>174</v>
      </c>
      <c r="G9" s="63" t="s">
        <v>172</v>
      </c>
      <c r="H9" s="63" t="s">
        <v>171</v>
      </c>
      <c r="I9" s="63" t="s">
        <v>173</v>
      </c>
      <c r="J9" s="68" t="s">
        <v>165</v>
      </c>
      <c r="K9" s="68" t="s">
        <v>141</v>
      </c>
      <c r="L9" s="60" t="s">
        <v>1</v>
      </c>
      <c r="M9" s="18"/>
      <c r="N9" s="18" t="s">
        <v>142</v>
      </c>
      <c r="O9" s="18"/>
      <c r="P9" s="68" t="s">
        <v>170</v>
      </c>
      <c r="Q9" s="68" t="s">
        <v>169</v>
      </c>
      <c r="R9" s="68" t="s">
        <v>168</v>
      </c>
      <c r="S9" s="63" t="s">
        <v>174</v>
      </c>
      <c r="T9" s="63" t="s">
        <v>172</v>
      </c>
      <c r="U9" s="63" t="s">
        <v>171</v>
      </c>
      <c r="V9" s="63" t="s">
        <v>173</v>
      </c>
      <c r="W9" s="68" t="s">
        <v>165</v>
      </c>
      <c r="X9" s="68" t="s">
        <v>141</v>
      </c>
      <c r="Y9" s="60" t="s">
        <v>1</v>
      </c>
      <c r="Z9" s="18"/>
      <c r="AA9" s="63" t="s">
        <v>142</v>
      </c>
      <c r="AB9" s="63" t="s">
        <v>152</v>
      </c>
      <c r="AC9" s="63" t="s">
        <v>182</v>
      </c>
      <c r="AD9" s="117" t="s">
        <v>149</v>
      </c>
      <c r="AE9" s="117" t="s">
        <v>188</v>
      </c>
    </row>
    <row r="10" spans="1:31" s="120" customFormat="1" x14ac:dyDescent="0.25">
      <c r="A10" s="120" t="s">
        <v>68</v>
      </c>
      <c r="C10" s="121">
        <v>30.984100000000002</v>
      </c>
      <c r="D10" s="121">
        <v>1.1856</v>
      </c>
      <c r="E10" s="121">
        <v>35.965299999999999</v>
      </c>
      <c r="F10" s="122" t="s">
        <v>140</v>
      </c>
      <c r="G10" s="122" t="s">
        <v>140</v>
      </c>
      <c r="H10" s="122" t="s">
        <v>140</v>
      </c>
      <c r="I10" s="121">
        <v>29.545200000000001</v>
      </c>
      <c r="J10" s="122" t="s">
        <v>140</v>
      </c>
      <c r="K10" s="122" t="s">
        <v>140</v>
      </c>
      <c r="L10" s="121">
        <v>98.088999999999999</v>
      </c>
      <c r="N10" s="123" t="s">
        <v>68</v>
      </c>
      <c r="O10" s="123"/>
      <c r="P10" s="121">
        <v>1.031492143203228</v>
      </c>
      <c r="Q10" s="121">
        <v>0.90097130602314679</v>
      </c>
      <c r="R10" s="122">
        <v>4.6517886659044751E-2</v>
      </c>
      <c r="S10" s="122" t="s">
        <v>140</v>
      </c>
      <c r="T10" s="122" t="s">
        <v>140</v>
      </c>
      <c r="U10" s="122" t="s">
        <v>140</v>
      </c>
      <c r="V10" s="121">
        <v>1.0538724186961343</v>
      </c>
      <c r="W10" s="122" t="s">
        <v>140</v>
      </c>
      <c r="X10" s="122" t="s">
        <v>140</v>
      </c>
      <c r="Y10" s="121">
        <v>3.0445648405810082</v>
      </c>
      <c r="AA10" s="124" t="s">
        <v>132</v>
      </c>
      <c r="AB10" s="15">
        <v>3.25</v>
      </c>
      <c r="AC10" s="15">
        <v>74.173333333333332</v>
      </c>
      <c r="AD10" s="15">
        <v>57.986666666666665</v>
      </c>
      <c r="AE10" s="15">
        <v>0.57462656249999999</v>
      </c>
    </row>
    <row r="11" spans="1:31" s="120" customFormat="1" x14ac:dyDescent="0.25">
      <c r="A11" s="120" t="s">
        <v>69</v>
      </c>
      <c r="C11" s="121">
        <v>30.752800000000001</v>
      </c>
      <c r="D11" s="121">
        <v>0.94130000000000003</v>
      </c>
      <c r="E11" s="121">
        <v>36.117199999999997</v>
      </c>
      <c r="F11" s="122" t="s">
        <v>140</v>
      </c>
      <c r="G11" s="122" t="s">
        <v>140</v>
      </c>
      <c r="H11" s="122" t="s">
        <v>140</v>
      </c>
      <c r="I11" s="121">
        <v>29.446100000000001</v>
      </c>
      <c r="J11" s="122" t="s">
        <v>140</v>
      </c>
      <c r="K11" s="122" t="s">
        <v>140</v>
      </c>
      <c r="L11" s="121">
        <v>97.763900000000007</v>
      </c>
      <c r="N11" s="123" t="s">
        <v>69</v>
      </c>
      <c r="O11" s="123"/>
      <c r="P11" s="121">
        <v>1.0284743258595632</v>
      </c>
      <c r="Q11" s="121">
        <v>0.90891464042913761</v>
      </c>
      <c r="R11" s="122">
        <v>3.7101510946305254E-2</v>
      </c>
      <c r="S11" s="122" t="s">
        <v>140</v>
      </c>
      <c r="T11" s="122" t="s">
        <v>140</v>
      </c>
      <c r="U11" s="122" t="s">
        <v>140</v>
      </c>
      <c r="V11" s="121">
        <v>1.0551413409407515</v>
      </c>
      <c r="W11" s="122" t="s">
        <v>140</v>
      </c>
      <c r="X11" s="122" t="s">
        <v>140</v>
      </c>
      <c r="Y11" s="121">
        <v>3.0459147589283679</v>
      </c>
      <c r="AA11" s="124" t="s">
        <v>133</v>
      </c>
      <c r="AB11" s="101">
        <v>3.62</v>
      </c>
      <c r="AC11" s="101">
        <v>74.173333333333332</v>
      </c>
      <c r="AD11" s="101">
        <v>57.986666666666665</v>
      </c>
      <c r="AE11" s="101">
        <v>0.60569101439999995</v>
      </c>
    </row>
    <row r="12" spans="1:31" s="3" customFormat="1" x14ac:dyDescent="0.25">
      <c r="A12" s="120"/>
      <c r="B12" s="111" t="s">
        <v>139</v>
      </c>
      <c r="C12" s="125">
        <f>AVERAGE(C10:C11)</f>
        <v>30.868450000000003</v>
      </c>
      <c r="D12" s="125">
        <f>AVERAGE(D10:D11)</f>
        <v>1.06345</v>
      </c>
      <c r="E12" s="125">
        <f>AVERAGE(E10:E11)</f>
        <v>36.041249999999998</v>
      </c>
      <c r="F12" s="125"/>
      <c r="G12" s="125"/>
      <c r="H12" s="125"/>
      <c r="I12" s="125">
        <f>AVERAGE(I10:I11)</f>
        <v>29.495650000000001</v>
      </c>
      <c r="J12" s="125"/>
      <c r="K12" s="125"/>
      <c r="L12" s="125">
        <f>AVERAGE(L10:L11)</f>
        <v>97.926450000000003</v>
      </c>
      <c r="M12" s="120"/>
      <c r="N12" s="123"/>
      <c r="O12" s="111" t="s">
        <v>143</v>
      </c>
      <c r="P12" s="125">
        <f>AVERAGE(P10:P11)</f>
        <v>1.0299832345313957</v>
      </c>
      <c r="Q12" s="125">
        <f>AVERAGE(Q10:Q11)</f>
        <v>0.90494297322614226</v>
      </c>
      <c r="R12" s="126">
        <f>AVERAGE(R10:R11)</f>
        <v>4.1809698802675002E-2</v>
      </c>
      <c r="S12" s="125"/>
      <c r="T12" s="125"/>
      <c r="U12" s="125"/>
      <c r="V12" s="125">
        <f>AVERAGE(V10:V11)</f>
        <v>1.0545068798184429</v>
      </c>
      <c r="W12" s="125"/>
      <c r="X12" s="125"/>
      <c r="Y12" s="125">
        <f>AVERAGE(Y10:Y11)</f>
        <v>3.0452397997546878</v>
      </c>
      <c r="Z12" s="120"/>
      <c r="AA12" s="20" t="s">
        <v>150</v>
      </c>
      <c r="AB12" s="125">
        <f>AVERAGE(AB10:AB11)</f>
        <v>3.4350000000000001</v>
      </c>
    </row>
    <row r="13" spans="1:31" s="3" customFormat="1" x14ac:dyDescent="0.25">
      <c r="B13" s="71" t="s">
        <v>95</v>
      </c>
      <c r="C13" s="127">
        <f>STDEV(C10:C11)</f>
        <v>0.16355379848844911</v>
      </c>
      <c r="D13" s="127">
        <f>STDEV(D10:D11)</f>
        <v>0.17274618664387376</v>
      </c>
      <c r="E13" s="127">
        <f>STDEV(E10:E11)</f>
        <v>0.10740952006223495</v>
      </c>
      <c r="F13" s="127"/>
      <c r="G13" s="127"/>
      <c r="H13" s="127"/>
      <c r="I13" s="127">
        <f>STDEV(I10:I11)</f>
        <v>7.0074282015586839E-2</v>
      </c>
      <c r="J13" s="127"/>
      <c r="K13" s="127"/>
      <c r="L13" s="127">
        <f>STDEV(L10:L11)</f>
        <v>0.22988041456374092</v>
      </c>
      <c r="O13" s="71" t="s">
        <v>95</v>
      </c>
      <c r="P13" s="127">
        <f>STDEV(P10:P11)</f>
        <v>2.1339191080877516E-3</v>
      </c>
      <c r="Q13" s="127">
        <f>STDEV(Q10:Q11)</f>
        <v>5.6167856237085258E-3</v>
      </c>
      <c r="R13" s="127">
        <f>STDEV(R10:R11)</f>
        <v>6.6583831206783756E-3</v>
      </c>
      <c r="S13" s="127"/>
      <c r="T13" s="127"/>
      <c r="U13" s="127"/>
      <c r="V13" s="127">
        <f>STDEV(V10:V11)</f>
        <v>8.9726352396725286E-4</v>
      </c>
      <c r="W13" s="127"/>
      <c r="X13" s="127"/>
      <c r="Y13" s="127">
        <f>STDEV(Y10:Y11)</f>
        <v>9.5453641746622193E-4</v>
      </c>
      <c r="AA13" s="71" t="s">
        <v>95</v>
      </c>
      <c r="AB13" s="127">
        <f>STDEV(AB10:AB11)</f>
        <v>0.26162950903902266</v>
      </c>
    </row>
    <row r="14" spans="1:31" x14ac:dyDescent="0.25">
      <c r="B14" s="70"/>
      <c r="C14" s="59"/>
      <c r="D14" s="59"/>
      <c r="E14" s="59"/>
      <c r="F14" s="61"/>
      <c r="G14" s="61"/>
      <c r="H14" s="61"/>
      <c r="I14" s="59"/>
      <c r="J14" s="61"/>
      <c r="K14" s="61"/>
      <c r="L14" s="59"/>
      <c r="O14" s="70"/>
      <c r="P14" s="59"/>
      <c r="Q14" s="59"/>
      <c r="R14" s="59"/>
      <c r="S14" s="61"/>
      <c r="T14" s="61"/>
      <c r="U14" s="61"/>
      <c r="V14" s="59"/>
      <c r="W14" s="61"/>
      <c r="X14" s="61"/>
      <c r="Y14" s="59"/>
    </row>
    <row r="15" spans="1:31" x14ac:dyDescent="0.25">
      <c r="B15" s="70"/>
      <c r="C15" s="59"/>
      <c r="D15" s="59"/>
      <c r="E15" s="59"/>
      <c r="F15" s="61"/>
      <c r="G15" s="61"/>
      <c r="H15" s="61"/>
      <c r="I15" s="59"/>
      <c r="J15" s="61"/>
      <c r="K15" s="61"/>
      <c r="L15" s="59"/>
      <c r="O15" s="70"/>
      <c r="P15" s="59"/>
      <c r="Q15" s="59"/>
      <c r="R15" s="59"/>
      <c r="S15" s="61"/>
      <c r="T15" s="61"/>
      <c r="U15" s="61"/>
      <c r="V15" s="59"/>
      <c r="W15" s="61"/>
      <c r="X15" s="61"/>
      <c r="Y15" s="59"/>
    </row>
    <row r="32" spans="12:12" x14ac:dyDescent="0.25">
      <c r="L32" s="17"/>
    </row>
    <row r="33" spans="1:62" x14ac:dyDescent="0.25">
      <c r="B33" s="2"/>
      <c r="D33" s="2"/>
      <c r="F33" s="2"/>
      <c r="I33" s="2"/>
      <c r="J33" s="2"/>
    </row>
    <row r="34" spans="1:62" s="52" customFormat="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2"/>
      <c r="AD34" s="2"/>
      <c r="AE34" s="2"/>
      <c r="AF34" s="2"/>
      <c r="AG34" s="2"/>
      <c r="AH34" s="2"/>
      <c r="AI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J34" s="2"/>
    </row>
    <row r="35" spans="1:62" x14ac:dyDescent="0.25">
      <c r="L35" s="52"/>
      <c r="Y35" s="2"/>
      <c r="Z35" s="2"/>
      <c r="AA35" s="2"/>
      <c r="AB35" s="2"/>
    </row>
    <row r="38" spans="1:62" x14ac:dyDescent="0.25">
      <c r="A38" s="52"/>
      <c r="B38" s="52"/>
      <c r="D38" s="53"/>
      <c r="F38" s="2"/>
      <c r="H38" s="2"/>
      <c r="I38" s="2"/>
      <c r="L38" s="52"/>
      <c r="N38" s="2"/>
      <c r="O38" s="2"/>
      <c r="P38" s="2"/>
      <c r="Q38" s="2"/>
      <c r="R38" s="2"/>
      <c r="S38" s="2"/>
      <c r="T38" s="2"/>
      <c r="U38" s="2"/>
      <c r="V38" s="2"/>
      <c r="W38" s="2"/>
      <c r="X38" s="52"/>
      <c r="Y38" s="52"/>
    </row>
  </sheetData>
  <mergeCells count="9">
    <mergeCell ref="AA2:AD2"/>
    <mergeCell ref="AA8:AD8"/>
    <mergeCell ref="AA1:AE1"/>
    <mergeCell ref="A8:L8"/>
    <mergeCell ref="N1:Y1"/>
    <mergeCell ref="N2:Y2"/>
    <mergeCell ref="N8:Y8"/>
    <mergeCell ref="A1:L1"/>
    <mergeCell ref="A2:L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AE13"/>
  <sheetViews>
    <sheetView topLeftCell="B1" zoomScale="70" zoomScaleNormal="70" zoomScalePageLayoutView="125" workbookViewId="0">
      <selection activeCell="AA1" sqref="AA1:AE1"/>
    </sheetView>
  </sheetViews>
  <sheetFormatPr defaultColWidth="10.875" defaultRowHeight="15.75" x14ac:dyDescent="0.25"/>
  <cols>
    <col min="1" max="1" width="17.125" style="9" bestFit="1" customWidth="1"/>
    <col min="2" max="2" width="8.875" style="9" bestFit="1" customWidth="1"/>
    <col min="3" max="4" width="5" style="9" bestFit="1" customWidth="1"/>
    <col min="5" max="5" width="5.5" style="9" bestFit="1" customWidth="1"/>
    <col min="6" max="6" width="5" style="9" bestFit="1" customWidth="1"/>
    <col min="7" max="7" width="5.125" style="9" bestFit="1" customWidth="1"/>
    <col min="8" max="9" width="5" style="9" bestFit="1" customWidth="1"/>
    <col min="10" max="10" width="5.5" style="9" bestFit="1" customWidth="1"/>
    <col min="11" max="11" width="4.25" style="9" bestFit="1" customWidth="1"/>
    <col min="12" max="12" width="7" style="9" bestFit="1" customWidth="1"/>
    <col min="13" max="13" width="4.625" style="9" customWidth="1"/>
    <col min="14" max="14" width="17.125" style="9" bestFit="1" customWidth="1"/>
    <col min="15" max="15" width="9" style="9" bestFit="1" customWidth="1"/>
    <col min="16" max="17" width="4.625" style="9" bestFit="1" customWidth="1"/>
    <col min="18" max="18" width="5.5" style="9" bestFit="1" customWidth="1"/>
    <col min="19" max="19" width="4.375" style="9" bestFit="1" customWidth="1"/>
    <col min="20" max="20" width="5.125" style="9" bestFit="1" customWidth="1"/>
    <col min="21" max="21" width="5" style="9" bestFit="1" customWidth="1"/>
    <col min="22" max="22" width="4.625" style="9" bestFit="1" customWidth="1"/>
    <col min="23" max="23" width="5.5" style="9" bestFit="1" customWidth="1"/>
    <col min="24" max="24" width="4.25" style="9" bestFit="1" customWidth="1"/>
    <col min="25" max="25" width="5.5" style="9" bestFit="1" customWidth="1"/>
    <col min="26" max="26" width="5.125" style="9" customWidth="1"/>
    <col min="27" max="27" width="16.75" style="9" bestFit="1" customWidth="1"/>
    <col min="28" max="28" width="12.625" style="9" bestFit="1" customWidth="1"/>
    <col min="29" max="30" width="10.875" style="9"/>
    <col min="31" max="31" width="21.25" style="9" bestFit="1" customWidth="1"/>
    <col min="32" max="16384" width="10.875" style="9"/>
  </cols>
  <sheetData>
    <row r="1" spans="1:31" s="18" customFormat="1" ht="18.75" x14ac:dyDescent="0.3">
      <c r="A1" s="144" t="s">
        <v>158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N1" s="144" t="s">
        <v>161</v>
      </c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AA1" s="144" t="s">
        <v>135</v>
      </c>
      <c r="AB1" s="144"/>
      <c r="AC1" s="144"/>
      <c r="AD1" s="144"/>
      <c r="AE1" s="144"/>
    </row>
    <row r="2" spans="1:31" s="54" customFormat="1" x14ac:dyDescent="0.25">
      <c r="A2" s="138" t="s">
        <v>146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N2" s="138" t="s">
        <v>146</v>
      </c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AA2" s="138" t="s">
        <v>146</v>
      </c>
      <c r="AB2" s="138"/>
      <c r="AC2" s="138"/>
      <c r="AD2" s="138"/>
    </row>
    <row r="3" spans="1:31" s="54" customFormat="1" ht="18.75" x14ac:dyDescent="0.35">
      <c r="A3" s="18" t="s">
        <v>142</v>
      </c>
      <c r="B3" s="18"/>
      <c r="C3" s="68" t="s">
        <v>170</v>
      </c>
      <c r="D3" s="68" t="s">
        <v>169</v>
      </c>
      <c r="E3" s="68" t="s">
        <v>168</v>
      </c>
      <c r="F3" s="63" t="s">
        <v>174</v>
      </c>
      <c r="G3" s="63" t="s">
        <v>172</v>
      </c>
      <c r="H3" s="63" t="s">
        <v>171</v>
      </c>
      <c r="I3" s="63" t="s">
        <v>173</v>
      </c>
      <c r="J3" s="68" t="s">
        <v>165</v>
      </c>
      <c r="K3" s="68" t="s">
        <v>141</v>
      </c>
      <c r="L3" s="60" t="s">
        <v>1</v>
      </c>
      <c r="N3" s="18" t="s">
        <v>142</v>
      </c>
      <c r="O3" s="18"/>
      <c r="P3" s="68" t="s">
        <v>170</v>
      </c>
      <c r="Q3" s="68" t="s">
        <v>169</v>
      </c>
      <c r="R3" s="68" t="s">
        <v>168</v>
      </c>
      <c r="S3" s="63" t="s">
        <v>174</v>
      </c>
      <c r="T3" s="63" t="s">
        <v>172</v>
      </c>
      <c r="U3" s="63" t="s">
        <v>171</v>
      </c>
      <c r="V3" s="63" t="s">
        <v>173</v>
      </c>
      <c r="W3" s="68" t="s">
        <v>165</v>
      </c>
      <c r="X3" s="68" t="s">
        <v>141</v>
      </c>
      <c r="Y3" s="60" t="s">
        <v>157</v>
      </c>
      <c r="AA3" s="63" t="s">
        <v>142</v>
      </c>
      <c r="AB3" s="63" t="s">
        <v>152</v>
      </c>
      <c r="AC3" s="63" t="s">
        <v>182</v>
      </c>
      <c r="AD3" s="117" t="s">
        <v>149</v>
      </c>
      <c r="AE3" s="117" t="s">
        <v>188</v>
      </c>
    </row>
    <row r="4" spans="1:31" s="58" customFormat="1" x14ac:dyDescent="0.25">
      <c r="A4" s="54" t="s">
        <v>70</v>
      </c>
      <c r="B4" s="54"/>
      <c r="C4" s="40">
        <v>38.5867</v>
      </c>
      <c r="D4" s="40">
        <v>24.154800000000002</v>
      </c>
      <c r="E4" s="55" t="s">
        <v>140</v>
      </c>
      <c r="F4" s="40">
        <v>10.139099999999999</v>
      </c>
      <c r="G4" s="55" t="s">
        <v>140</v>
      </c>
      <c r="H4" s="55" t="s">
        <v>140</v>
      </c>
      <c r="I4" s="40">
        <v>23.726400000000002</v>
      </c>
      <c r="J4" s="55" t="s">
        <v>140</v>
      </c>
      <c r="K4" s="55" t="s">
        <v>140</v>
      </c>
      <c r="L4" s="40">
        <v>96.728899999999996</v>
      </c>
      <c r="N4" s="56" t="s">
        <v>70</v>
      </c>
      <c r="O4" s="56"/>
      <c r="P4" s="40">
        <v>3.1330265882315422</v>
      </c>
      <c r="Q4" s="55" t="s">
        <v>140</v>
      </c>
      <c r="R4" s="40">
        <v>2.3114506986961381</v>
      </c>
      <c r="S4" s="40">
        <v>0.68848452267820814</v>
      </c>
      <c r="T4" s="55" t="s">
        <v>140</v>
      </c>
      <c r="U4" s="55" t="s">
        <v>140</v>
      </c>
      <c r="V4" s="40">
        <v>2.0641077072807787</v>
      </c>
      <c r="W4" s="55" t="s">
        <v>140</v>
      </c>
      <c r="X4" s="55" t="s">
        <v>140</v>
      </c>
      <c r="Y4" s="40">
        <v>8.2076432830622572</v>
      </c>
      <c r="AA4" s="57" t="s">
        <v>130</v>
      </c>
      <c r="AB4" s="40">
        <v>6.5</v>
      </c>
      <c r="AC4" s="35">
        <v>76.973333333333329</v>
      </c>
      <c r="AD4" s="35">
        <v>58.986666666666665</v>
      </c>
      <c r="AE4" s="35">
        <v>0.96132056249999986</v>
      </c>
    </row>
    <row r="5" spans="1:31" s="58" customFormat="1" x14ac:dyDescent="0.25">
      <c r="A5" s="54" t="s">
        <v>71</v>
      </c>
      <c r="B5" s="54"/>
      <c r="C5" s="40">
        <v>38.466299999999997</v>
      </c>
      <c r="D5" s="40">
        <v>23.383900000000001</v>
      </c>
      <c r="E5" s="55" t="s">
        <v>140</v>
      </c>
      <c r="F5" s="40">
        <v>11.5824</v>
      </c>
      <c r="G5" s="55" t="s">
        <v>140</v>
      </c>
      <c r="H5" s="55" t="s">
        <v>140</v>
      </c>
      <c r="I5" s="40">
        <v>23.704499999999999</v>
      </c>
      <c r="J5" s="55" t="s">
        <v>140</v>
      </c>
      <c r="K5" s="55" t="s">
        <v>140</v>
      </c>
      <c r="L5" s="40">
        <v>97.307699999999997</v>
      </c>
      <c r="N5" s="56" t="s">
        <v>71</v>
      </c>
      <c r="O5" s="56"/>
      <c r="P5" s="40">
        <v>3.1310834779263659</v>
      </c>
      <c r="Q5" s="55" t="s">
        <v>140</v>
      </c>
      <c r="R5" s="40">
        <v>2.2432926021453996</v>
      </c>
      <c r="S5" s="40">
        <v>0.78846264883308848</v>
      </c>
      <c r="T5" s="55" t="s">
        <v>140</v>
      </c>
      <c r="U5" s="55" t="s">
        <v>140</v>
      </c>
      <c r="V5" s="40">
        <v>2.0673742231291916</v>
      </c>
      <c r="W5" s="55" t="s">
        <v>140</v>
      </c>
      <c r="X5" s="55" t="s">
        <v>140</v>
      </c>
      <c r="Y5" s="40">
        <v>8.2432693074982346</v>
      </c>
      <c r="AA5" s="57" t="s">
        <v>131</v>
      </c>
      <c r="AB5" s="40">
        <v>4.3</v>
      </c>
      <c r="AC5" s="119">
        <v>76.973333333333329</v>
      </c>
      <c r="AD5" s="119">
        <v>58.986666666666665</v>
      </c>
      <c r="AE5" s="119">
        <v>0.56798990809999994</v>
      </c>
    </row>
    <row r="6" spans="1:31" s="58" customFormat="1" x14ac:dyDescent="0.25">
      <c r="A6" s="54"/>
      <c r="B6" s="43" t="s">
        <v>139</v>
      </c>
      <c r="C6" s="45">
        <f>AVERAGE(C4:C5)</f>
        <v>38.526499999999999</v>
      </c>
      <c r="D6" s="45">
        <f>AVERAGE(D4:D5)</f>
        <v>23.769350000000003</v>
      </c>
      <c r="E6" s="45"/>
      <c r="F6" s="45">
        <f>AVERAGE(F4:F5)</f>
        <v>10.860749999999999</v>
      </c>
      <c r="G6" s="45"/>
      <c r="H6" s="45"/>
      <c r="I6" s="45">
        <f>AVERAGE(I4:I5)</f>
        <v>23.715450000000001</v>
      </c>
      <c r="J6" s="45"/>
      <c r="K6" s="45"/>
      <c r="L6" s="45">
        <f>AVERAGE(L4:L5)</f>
        <v>97.018299999999996</v>
      </c>
      <c r="N6" s="56"/>
      <c r="O6" s="43" t="s">
        <v>162</v>
      </c>
      <c r="P6" s="45">
        <f>AVERAGE(P4:P5)</f>
        <v>3.1320550330789541</v>
      </c>
      <c r="Q6" s="45"/>
      <c r="R6" s="45">
        <f>AVERAGE(R4:R5)</f>
        <v>2.2773716504207688</v>
      </c>
      <c r="S6" s="45">
        <f>AVERAGE(S4:S5)</f>
        <v>0.73847358575564837</v>
      </c>
      <c r="T6" s="45"/>
      <c r="U6" s="45"/>
      <c r="V6" s="45">
        <f>AVERAGE(V4:V5)</f>
        <v>2.0657409652049852</v>
      </c>
      <c r="W6" s="45"/>
      <c r="X6" s="45"/>
      <c r="Y6" s="45">
        <f>AVERAGE(Y4:Y5)</f>
        <v>8.2254562952802459</v>
      </c>
      <c r="AA6" s="62" t="s">
        <v>163</v>
      </c>
      <c r="AB6" s="45">
        <f>AVERAGE(AB4:AB5)</f>
        <v>5.4</v>
      </c>
      <c r="AE6" s="54"/>
    </row>
    <row r="7" spans="1:31" s="58" customFormat="1" x14ac:dyDescent="0.25">
      <c r="A7" s="54"/>
      <c r="B7" s="54" t="s">
        <v>95</v>
      </c>
      <c r="C7" s="40">
        <f>STDEV(C4:C5)</f>
        <v>8.5135656454862874E-2</v>
      </c>
      <c r="D7" s="55">
        <f>STDEV(D4:D5)</f>
        <v>0.54510861761671026</v>
      </c>
      <c r="E7" s="40"/>
      <c r="F7" s="40">
        <f>STDEV(F4:F5)</f>
        <v>1.0205672172865445</v>
      </c>
      <c r="G7" s="40"/>
      <c r="H7" s="40"/>
      <c r="I7" s="40">
        <f>STDEV(I4:I5)</f>
        <v>1.5485638507986982E-2</v>
      </c>
      <c r="J7" s="40"/>
      <c r="K7" s="40"/>
      <c r="L7" s="40">
        <f>STDEV(L4:L5)</f>
        <v>0.40927340495077447</v>
      </c>
      <c r="N7" s="56"/>
      <c r="O7" s="54" t="s">
        <v>95</v>
      </c>
      <c r="P7" s="40">
        <f>STDEV(P4:P5)</f>
        <v>1.3739864733836619E-3</v>
      </c>
      <c r="Q7" s="40"/>
      <c r="R7" s="40">
        <f>STDEV(R4:R5)</f>
        <v>4.8195052263794599E-2</v>
      </c>
      <c r="S7" s="40">
        <f>STDEV(S4:S5)</f>
        <v>7.0695210974440009E-2</v>
      </c>
      <c r="T7" s="40"/>
      <c r="U7" s="40"/>
      <c r="V7" s="40">
        <f>STDEV(V4:V5)</f>
        <v>2.3097755072660655E-3</v>
      </c>
      <c r="W7" s="40"/>
      <c r="X7" s="40"/>
      <c r="Y7" s="40">
        <f>STDEV(Y4:Y5)</f>
        <v>2.5191403465397267E-2</v>
      </c>
      <c r="AA7" s="57" t="s">
        <v>95</v>
      </c>
      <c r="AB7" s="40">
        <f>STDEV(AB4:AB5)</f>
        <v>1.5556349186104006</v>
      </c>
      <c r="AE7" s="54"/>
    </row>
    <row r="8" spans="1:31" s="18" customFormat="1" x14ac:dyDescent="0.25">
      <c r="A8" s="139" t="s">
        <v>145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3"/>
      <c r="N8" s="139" t="s">
        <v>145</v>
      </c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3"/>
      <c r="AA8" s="139" t="s">
        <v>145</v>
      </c>
      <c r="AB8" s="139"/>
      <c r="AC8" s="139"/>
      <c r="AD8" s="139"/>
      <c r="AE8" s="54"/>
    </row>
    <row r="9" spans="1:31" s="54" customFormat="1" ht="18.75" x14ac:dyDescent="0.35">
      <c r="A9" s="3" t="s">
        <v>142</v>
      </c>
      <c r="B9" s="3"/>
      <c r="C9" s="128" t="s">
        <v>183</v>
      </c>
      <c r="D9" s="128" t="s">
        <v>184</v>
      </c>
      <c r="E9" s="128" t="s">
        <v>185</v>
      </c>
      <c r="F9" s="129" t="s">
        <v>174</v>
      </c>
      <c r="G9" s="129" t="s">
        <v>172</v>
      </c>
      <c r="H9" s="129" t="s">
        <v>171</v>
      </c>
      <c r="I9" s="129" t="s">
        <v>173</v>
      </c>
      <c r="J9" s="128" t="s">
        <v>186</v>
      </c>
      <c r="K9" s="128" t="s">
        <v>187</v>
      </c>
      <c r="L9" s="129" t="s">
        <v>1</v>
      </c>
      <c r="M9" s="120"/>
      <c r="N9" s="3" t="s">
        <v>142</v>
      </c>
      <c r="O9" s="3"/>
      <c r="P9" s="128" t="s">
        <v>183</v>
      </c>
      <c r="Q9" s="128" t="s">
        <v>184</v>
      </c>
      <c r="R9" s="128" t="s">
        <v>185</v>
      </c>
      <c r="S9" s="129" t="s">
        <v>174</v>
      </c>
      <c r="T9" s="129" t="s">
        <v>172</v>
      </c>
      <c r="U9" s="129" t="s">
        <v>171</v>
      </c>
      <c r="V9" s="129" t="s">
        <v>173</v>
      </c>
      <c r="W9" s="128" t="s">
        <v>186</v>
      </c>
      <c r="X9" s="128" t="s">
        <v>187</v>
      </c>
      <c r="Y9" s="129" t="s">
        <v>157</v>
      </c>
      <c r="Z9" s="120"/>
      <c r="AA9" s="129" t="s">
        <v>142</v>
      </c>
      <c r="AB9" s="129" t="s">
        <v>152</v>
      </c>
      <c r="AC9" s="129" t="s">
        <v>182</v>
      </c>
      <c r="AD9" s="130" t="s">
        <v>149</v>
      </c>
      <c r="AE9" s="117" t="s">
        <v>188</v>
      </c>
    </row>
    <row r="10" spans="1:31" s="18" customFormat="1" x14ac:dyDescent="0.25">
      <c r="A10" s="120" t="s">
        <v>72</v>
      </c>
      <c r="B10" s="120"/>
      <c r="C10" s="121">
        <v>38.301400000000001</v>
      </c>
      <c r="D10" s="121">
        <v>23.898199999999999</v>
      </c>
      <c r="E10" s="122" t="s">
        <v>140</v>
      </c>
      <c r="F10" s="121">
        <v>10.427199999999999</v>
      </c>
      <c r="G10" s="122" t="s">
        <v>140</v>
      </c>
      <c r="H10" s="122" t="s">
        <v>140</v>
      </c>
      <c r="I10" s="121">
        <v>23.641400000000001</v>
      </c>
      <c r="J10" s="122" t="s">
        <v>140</v>
      </c>
      <c r="K10" s="122" t="s">
        <v>140</v>
      </c>
      <c r="L10" s="121">
        <v>96.510800000000003</v>
      </c>
      <c r="M10" s="116"/>
      <c r="N10" s="123" t="s">
        <v>72</v>
      </c>
      <c r="O10" s="123"/>
      <c r="P10" s="121">
        <v>3.1255854194999415</v>
      </c>
      <c r="Q10" s="122" t="s">
        <v>140</v>
      </c>
      <c r="R10" s="121">
        <v>2.2984584741522376</v>
      </c>
      <c r="S10" s="121">
        <v>0.71162756224714552</v>
      </c>
      <c r="T10" s="121">
        <v>7.7898063114295348E-3</v>
      </c>
      <c r="U10" s="121">
        <v>2.8102139855665171E-3</v>
      </c>
      <c r="V10" s="121">
        <v>2.0671118678901204</v>
      </c>
      <c r="W10" s="122" t="s">
        <v>140</v>
      </c>
      <c r="X10" s="122" t="s">
        <v>140</v>
      </c>
      <c r="Y10" s="121">
        <v>8.2206252670084776</v>
      </c>
      <c r="Z10" s="3"/>
      <c r="AA10" s="124" t="s">
        <v>132</v>
      </c>
      <c r="AB10" s="127">
        <v>3.3</v>
      </c>
      <c r="AC10" s="15">
        <v>74.173333333333332</v>
      </c>
      <c r="AD10" s="15">
        <v>57.986666666666665</v>
      </c>
      <c r="AE10" s="15">
        <v>0.56798990809999994</v>
      </c>
    </row>
    <row r="11" spans="1:31" s="18" customFormat="1" x14ac:dyDescent="0.25">
      <c r="A11" s="120" t="s">
        <v>73</v>
      </c>
      <c r="B11" s="120"/>
      <c r="C11" s="121">
        <v>38.679600000000001</v>
      </c>
      <c r="D11" s="121">
        <v>23.555399999999999</v>
      </c>
      <c r="E11" s="122" t="s">
        <v>140</v>
      </c>
      <c r="F11" s="121">
        <v>11.276</v>
      </c>
      <c r="G11" s="122" t="s">
        <v>140</v>
      </c>
      <c r="H11" s="122" t="s">
        <v>140</v>
      </c>
      <c r="I11" s="121">
        <v>23.393799999999999</v>
      </c>
      <c r="J11" s="122" t="s">
        <v>140</v>
      </c>
      <c r="K11" s="122" t="s">
        <v>140</v>
      </c>
      <c r="L11" s="121">
        <v>97.249600000000001</v>
      </c>
      <c r="M11" s="3"/>
      <c r="N11" s="123" t="s">
        <v>73</v>
      </c>
      <c r="O11" s="123"/>
      <c r="P11" s="121">
        <v>3.1421644652546723</v>
      </c>
      <c r="Q11" s="122" t="s">
        <v>140</v>
      </c>
      <c r="R11" s="121">
        <v>2.2552369010429856</v>
      </c>
      <c r="S11" s="121">
        <v>0.76607332290033958</v>
      </c>
      <c r="T11" s="121">
        <v>1.4511407507132815E-2</v>
      </c>
      <c r="U11" s="121">
        <v>4.4929494826718699E-3</v>
      </c>
      <c r="V11" s="121">
        <v>2.0362063009712803</v>
      </c>
      <c r="W11" s="122" t="s">
        <v>140</v>
      </c>
      <c r="X11" s="122" t="s">
        <v>140</v>
      </c>
      <c r="Y11" s="121">
        <v>8.2244512156914578</v>
      </c>
      <c r="Z11" s="3"/>
      <c r="AA11" s="124" t="s">
        <v>133</v>
      </c>
      <c r="AB11" s="127">
        <v>3.6</v>
      </c>
      <c r="AC11" s="101">
        <v>74.173333333333332</v>
      </c>
      <c r="AD11" s="101">
        <v>57.986666666666665</v>
      </c>
      <c r="AE11" s="101">
        <v>0.56798990809999994</v>
      </c>
    </row>
    <row r="12" spans="1:31" s="18" customFormat="1" x14ac:dyDescent="0.25">
      <c r="A12" s="3"/>
      <c r="B12" s="111" t="s">
        <v>139</v>
      </c>
      <c r="C12" s="125">
        <f>AVERAGE(C10:C11)</f>
        <v>38.490499999999997</v>
      </c>
      <c r="D12" s="125">
        <f>AVERAGE(D10:D11)</f>
        <v>23.726799999999997</v>
      </c>
      <c r="E12" s="131"/>
      <c r="F12" s="125">
        <f>AVERAGE(F10:F11)</f>
        <v>10.851599999999999</v>
      </c>
      <c r="G12" s="125"/>
      <c r="H12" s="125"/>
      <c r="I12" s="125">
        <f>AVERAGE(I10:I11)</f>
        <v>23.517600000000002</v>
      </c>
      <c r="J12" s="125"/>
      <c r="K12" s="125"/>
      <c r="L12" s="125">
        <f>AVERAGE(L10:L11)</f>
        <v>96.880200000000002</v>
      </c>
      <c r="M12" s="5"/>
      <c r="N12" s="3"/>
      <c r="O12" s="111" t="s">
        <v>143</v>
      </c>
      <c r="P12" s="20">
        <f>AVERAGE(P10:P11)</f>
        <v>3.1338749423773069</v>
      </c>
      <c r="Q12" s="20"/>
      <c r="R12" s="20">
        <f>AVERAGE(R10:R11)</f>
        <v>2.2768476875976118</v>
      </c>
      <c r="S12" s="20">
        <f>AVERAGE(S10:S11)</f>
        <v>0.73885044257374255</v>
      </c>
      <c r="T12" s="20"/>
      <c r="U12" s="20"/>
      <c r="V12" s="20">
        <f>AVERAGE(V10:V11)</f>
        <v>2.0516590844307006</v>
      </c>
      <c r="W12" s="20"/>
      <c r="X12" s="20"/>
      <c r="Y12" s="20">
        <f>AVERAGE(Y10:Y11)</f>
        <v>8.2225382413499677</v>
      </c>
      <c r="Z12" s="3"/>
      <c r="AA12" s="20" t="s">
        <v>150</v>
      </c>
      <c r="AB12" s="125">
        <f>AVERAGE(AB10:AB11)</f>
        <v>3.45</v>
      </c>
      <c r="AC12" s="3"/>
      <c r="AD12" s="3"/>
    </row>
    <row r="13" spans="1:31" s="18" customFormat="1" x14ac:dyDescent="0.25">
      <c r="A13" s="3"/>
      <c r="B13" s="71" t="s">
        <v>95</v>
      </c>
      <c r="C13" s="127">
        <f>STDEV(C10:C11)</f>
        <v>0.26742778464475203</v>
      </c>
      <c r="D13" s="127">
        <f>STDEV(D10:D11)</f>
        <v>0.24239620459074881</v>
      </c>
      <c r="E13" s="3"/>
      <c r="F13" s="127">
        <f>STDEV(F10:F11)</f>
        <v>0.60019223587114201</v>
      </c>
      <c r="G13" s="127"/>
      <c r="H13" s="127"/>
      <c r="I13" s="127">
        <f>STDEV(I10:I11)</f>
        <v>0.17507963902179061</v>
      </c>
      <c r="J13" s="127"/>
      <c r="K13" s="127"/>
      <c r="L13" s="127">
        <f>STDEV(L10:L11)</f>
        <v>0.52241048994061967</v>
      </c>
      <c r="M13" s="3"/>
      <c r="N13" s="3"/>
      <c r="O13" s="71" t="s">
        <v>95</v>
      </c>
      <c r="P13" s="15">
        <f>STDEV(P10:P11)</f>
        <v>1.1723155678772185E-2</v>
      </c>
      <c r="Q13" s="15"/>
      <c r="R13" s="15">
        <f>STDEV(R10:R11)</f>
        <v>3.0562267439102227E-2</v>
      </c>
      <c r="S13" s="15">
        <f>STDEV(S10:S11)</f>
        <v>3.8498966564733235E-2</v>
      </c>
      <c r="T13" s="15"/>
      <c r="U13" s="15"/>
      <c r="V13" s="15">
        <f>STDEV(V10:V11)</f>
        <v>2.1853535944726436E-2</v>
      </c>
      <c r="W13" s="15"/>
      <c r="X13" s="15"/>
      <c r="Y13" s="15">
        <f>STDEV(Y10:Y11)</f>
        <v>2.7053542582069975E-3</v>
      </c>
      <c r="Z13" s="3"/>
      <c r="AA13" s="71" t="s">
        <v>95</v>
      </c>
      <c r="AB13" s="127">
        <f>STDEV(AB10:AB11)</f>
        <v>0.21213203435596445</v>
      </c>
      <c r="AC13" s="3"/>
      <c r="AD13" s="3"/>
    </row>
  </sheetData>
  <mergeCells count="9">
    <mergeCell ref="AA8:AD8"/>
    <mergeCell ref="AA2:AD2"/>
    <mergeCell ref="AA1:AE1"/>
    <mergeCell ref="A1:L1"/>
    <mergeCell ref="A2:L2"/>
    <mergeCell ref="A8:L8"/>
    <mergeCell ref="N1:Y1"/>
    <mergeCell ref="N2:Y2"/>
    <mergeCell ref="N8:Y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C00000"/>
  </sheetPr>
  <dimension ref="A1:AA18"/>
  <sheetViews>
    <sheetView zoomScale="70" zoomScaleNormal="70" zoomScalePageLayoutView="125" workbookViewId="0">
      <selection activeCell="P22" sqref="P22"/>
    </sheetView>
  </sheetViews>
  <sheetFormatPr defaultColWidth="11" defaultRowHeight="15.75" x14ac:dyDescent="0.25"/>
  <cols>
    <col min="1" max="1" width="16.75" style="9" bestFit="1" customWidth="1"/>
    <col min="2" max="2" width="8.875" style="9" bestFit="1" customWidth="1"/>
    <col min="3" max="3" width="5" style="9" bestFit="1" customWidth="1"/>
    <col min="4" max="4" width="4.625" style="9" bestFit="1" customWidth="1"/>
    <col min="5" max="5" width="5.5" style="9" bestFit="1" customWidth="1"/>
    <col min="6" max="6" width="5" style="9" bestFit="1" customWidth="1"/>
    <col min="7" max="7" width="5.125" style="9" bestFit="1" customWidth="1"/>
    <col min="8" max="9" width="5" style="9" bestFit="1" customWidth="1"/>
    <col min="10" max="10" width="7" style="9" bestFit="1" customWidth="1"/>
    <col min="11" max="11" width="5" style="9" customWidth="1"/>
    <col min="12" max="12" width="16.75" style="9" bestFit="1" customWidth="1"/>
    <col min="13" max="13" width="8.75" style="9" bestFit="1" customWidth="1"/>
    <col min="14" max="14" width="5" style="9" bestFit="1" customWidth="1"/>
    <col min="15" max="15" width="4.625" style="9" bestFit="1" customWidth="1"/>
    <col min="16" max="16" width="5.5" style="9" bestFit="1" customWidth="1"/>
    <col min="17" max="17" width="5" style="9" bestFit="1" customWidth="1"/>
    <col min="18" max="18" width="5.125" style="9" bestFit="1" customWidth="1"/>
    <col min="19" max="20" width="5" style="9" bestFit="1" customWidth="1"/>
    <col min="21" max="21" width="7" style="9" bestFit="1" customWidth="1"/>
    <col min="22" max="22" width="7" style="9" customWidth="1"/>
    <col min="23" max="23" width="16.375" style="9" bestFit="1" customWidth="1"/>
    <col min="24" max="24" width="12.625" style="9" bestFit="1" customWidth="1"/>
    <col min="25" max="26" width="11" style="9"/>
    <col min="27" max="27" width="21.25" style="9" bestFit="1" customWidth="1"/>
    <col min="28" max="16384" width="11" style="9"/>
  </cols>
  <sheetData>
    <row r="1" spans="1:27" ht="18.75" x14ac:dyDescent="0.3">
      <c r="A1" s="147" t="s">
        <v>164</v>
      </c>
      <c r="B1" s="147"/>
      <c r="C1" s="147"/>
      <c r="D1" s="147"/>
      <c r="E1" s="147"/>
      <c r="F1" s="147"/>
      <c r="G1" s="147"/>
      <c r="H1" s="147"/>
      <c r="I1" s="147"/>
      <c r="J1" s="147"/>
      <c r="L1" s="147" t="s">
        <v>166</v>
      </c>
      <c r="M1" s="147"/>
      <c r="N1" s="147"/>
      <c r="O1" s="147"/>
      <c r="P1" s="147"/>
      <c r="Q1" s="147"/>
      <c r="R1" s="147"/>
      <c r="S1" s="147"/>
      <c r="T1" s="147"/>
      <c r="U1" s="147"/>
      <c r="W1" s="147" t="s">
        <v>167</v>
      </c>
      <c r="X1" s="147"/>
      <c r="Y1" s="147"/>
      <c r="Z1" s="147"/>
      <c r="AA1" s="147"/>
    </row>
    <row r="2" spans="1:27" x14ac:dyDescent="0.25">
      <c r="A2" s="148" t="s">
        <v>146</v>
      </c>
      <c r="B2" s="148"/>
      <c r="C2" s="148"/>
      <c r="D2" s="148"/>
      <c r="E2" s="148"/>
      <c r="F2" s="148"/>
      <c r="G2" s="148"/>
      <c r="H2" s="148"/>
      <c r="I2" s="148"/>
      <c r="J2" s="148"/>
      <c r="L2" s="148" t="s">
        <v>146</v>
      </c>
      <c r="M2" s="148"/>
      <c r="N2" s="148"/>
      <c r="O2" s="148"/>
      <c r="P2" s="148"/>
      <c r="Q2" s="148"/>
      <c r="R2" s="148"/>
      <c r="S2" s="148"/>
      <c r="T2" s="148"/>
      <c r="U2" s="148"/>
      <c r="W2" s="146" t="s">
        <v>146</v>
      </c>
      <c r="X2" s="146"/>
      <c r="Y2" s="146"/>
      <c r="Z2" s="146"/>
    </row>
    <row r="3" spans="1:27" ht="18.75" x14ac:dyDescent="0.35">
      <c r="A3" s="9" t="s">
        <v>142</v>
      </c>
      <c r="C3" s="68" t="s">
        <v>170</v>
      </c>
      <c r="D3" s="68" t="s">
        <v>169</v>
      </c>
      <c r="E3" s="68" t="s">
        <v>168</v>
      </c>
      <c r="F3" s="63" t="s">
        <v>174</v>
      </c>
      <c r="G3" s="63" t="s">
        <v>172</v>
      </c>
      <c r="H3" s="63" t="s">
        <v>171</v>
      </c>
      <c r="I3" s="63" t="s">
        <v>173</v>
      </c>
      <c r="J3" s="66" t="s">
        <v>1</v>
      </c>
      <c r="L3" s="9" t="s">
        <v>142</v>
      </c>
      <c r="N3" s="68" t="s">
        <v>170</v>
      </c>
      <c r="O3" s="68" t="s">
        <v>169</v>
      </c>
      <c r="P3" s="68" t="s">
        <v>168</v>
      </c>
      <c r="Q3" s="63" t="s">
        <v>174</v>
      </c>
      <c r="R3" s="63" t="s">
        <v>172</v>
      </c>
      <c r="S3" s="63" t="s">
        <v>171</v>
      </c>
      <c r="T3" s="63" t="s">
        <v>173</v>
      </c>
      <c r="U3" s="66" t="s">
        <v>1</v>
      </c>
      <c r="W3" s="63" t="s">
        <v>142</v>
      </c>
      <c r="X3" s="63" t="s">
        <v>152</v>
      </c>
      <c r="Y3" s="63" t="s">
        <v>182</v>
      </c>
      <c r="Z3" s="117" t="s">
        <v>149</v>
      </c>
      <c r="AA3" s="117" t="s">
        <v>188</v>
      </c>
    </row>
    <row r="4" spans="1:27" x14ac:dyDescent="0.25">
      <c r="A4" s="12" t="s">
        <v>74</v>
      </c>
      <c r="B4" s="12"/>
      <c r="C4" s="13">
        <v>36.823999999999998</v>
      </c>
      <c r="D4" s="13" t="s">
        <v>140</v>
      </c>
      <c r="E4" s="13">
        <v>20.4481</v>
      </c>
      <c r="F4" s="13">
        <v>28.2941</v>
      </c>
      <c r="G4" s="13">
        <v>1.8361000000000001</v>
      </c>
      <c r="H4" s="13">
        <v>1.5485</v>
      </c>
      <c r="I4" s="13">
        <v>10.275700000000001</v>
      </c>
      <c r="J4" s="13">
        <v>99.313599999999994</v>
      </c>
      <c r="K4" s="13"/>
      <c r="L4" s="13" t="s">
        <v>74</v>
      </c>
      <c r="M4" s="13"/>
      <c r="N4" s="13">
        <v>2.9656887076644507</v>
      </c>
      <c r="O4" s="13" t="s">
        <v>140</v>
      </c>
      <c r="P4" s="13">
        <v>1.969972576686791</v>
      </c>
      <c r="Q4" s="13">
        <v>1.6823914001335791</v>
      </c>
      <c r="R4" s="13">
        <v>0.22957820812132371</v>
      </c>
      <c r="S4" s="13">
        <v>0.27743027350255939</v>
      </c>
      <c r="T4" s="13">
        <v>0.90723131825952341</v>
      </c>
      <c r="U4" s="13">
        <f>SUM(N4:T4)</f>
        <v>8.0322924843682273</v>
      </c>
      <c r="W4" s="12" t="s">
        <v>136</v>
      </c>
      <c r="X4" s="13">
        <v>2.89</v>
      </c>
      <c r="Y4" s="35">
        <v>76.573333333333338</v>
      </c>
      <c r="Z4" s="35">
        <v>58.586666666666666</v>
      </c>
      <c r="AA4" s="35">
        <v>1.0090736600999999</v>
      </c>
    </row>
    <row r="5" spans="1:27" x14ac:dyDescent="0.25">
      <c r="A5" s="12" t="s">
        <v>75</v>
      </c>
      <c r="B5" s="12"/>
      <c r="C5" s="13">
        <v>36.816400000000002</v>
      </c>
      <c r="D5" s="13" t="s">
        <v>140</v>
      </c>
      <c r="E5" s="13">
        <v>20.589099999999998</v>
      </c>
      <c r="F5" s="13">
        <v>28.613199999999999</v>
      </c>
      <c r="G5" s="13">
        <v>1.9807999999999999</v>
      </c>
      <c r="H5" s="13">
        <v>1.4914000000000001</v>
      </c>
      <c r="I5" s="13">
        <v>9.7233000000000001</v>
      </c>
      <c r="J5" s="13">
        <v>99.347099999999998</v>
      </c>
      <c r="K5" s="13"/>
      <c r="L5" s="13" t="s">
        <v>75</v>
      </c>
      <c r="M5" s="13"/>
      <c r="N5" s="13">
        <v>2.976386305440534</v>
      </c>
      <c r="O5" s="13" t="s">
        <v>140</v>
      </c>
      <c r="P5" s="13">
        <v>1.947897243474404</v>
      </c>
      <c r="Q5" s="13">
        <v>1.9125929612383177</v>
      </c>
      <c r="R5" s="13">
        <v>0.12570156538231586</v>
      </c>
      <c r="S5" s="13">
        <v>0.18658650622770065</v>
      </c>
      <c r="T5" s="13">
        <v>0.88990535055468434</v>
      </c>
      <c r="U5" s="13">
        <f>SUM(N5:T5)</f>
        <v>8.0390699323179557</v>
      </c>
      <c r="W5" s="12" t="s">
        <v>137</v>
      </c>
      <c r="X5" s="13">
        <v>2.9</v>
      </c>
      <c r="Y5" s="119">
        <v>76.573333333333338</v>
      </c>
      <c r="Z5" s="119">
        <v>58.586666666666666</v>
      </c>
      <c r="AA5" s="119">
        <v>1.0092752099999998</v>
      </c>
    </row>
    <row r="6" spans="1:27" x14ac:dyDescent="0.25">
      <c r="A6" s="12"/>
      <c r="B6" s="43" t="s">
        <v>139</v>
      </c>
      <c r="C6" s="45">
        <f>AVERAGE(C4:C5)</f>
        <v>36.8202</v>
      </c>
      <c r="D6" s="45"/>
      <c r="E6" s="45">
        <f>AVERAGE(E4:E5)</f>
        <v>20.518599999999999</v>
      </c>
      <c r="F6" s="45">
        <f t="shared" ref="F6:J6" si="0">AVERAGE(F4:F5)</f>
        <v>28.45365</v>
      </c>
      <c r="G6" s="45">
        <f>AVERAGE(G4:G5)</f>
        <v>1.90845</v>
      </c>
      <c r="H6" s="45">
        <f t="shared" si="0"/>
        <v>1.5199500000000001</v>
      </c>
      <c r="I6" s="45">
        <f t="shared" si="0"/>
        <v>9.9995000000000012</v>
      </c>
      <c r="J6" s="45">
        <f t="shared" si="0"/>
        <v>99.330349999999996</v>
      </c>
      <c r="K6" s="13"/>
      <c r="M6" s="43" t="s">
        <v>181</v>
      </c>
      <c r="N6" s="45">
        <f>AVERAGE(N4:N5)</f>
        <v>2.9710375065524923</v>
      </c>
      <c r="O6" s="45"/>
      <c r="P6" s="45">
        <f>AVERAGE(P4:P5)</f>
        <v>1.9589349100805975</v>
      </c>
      <c r="Q6" s="45">
        <f t="shared" ref="Q6" si="1">AVERAGE(Q4:Q5)</f>
        <v>1.7974921806859485</v>
      </c>
      <c r="R6" s="45">
        <f>AVERAGE(R4:R5)</f>
        <v>0.1776398867518198</v>
      </c>
      <c r="S6" s="45">
        <f t="shared" ref="S6" si="2">AVERAGE(S4:S5)</f>
        <v>0.23200838986513</v>
      </c>
      <c r="T6" s="45">
        <f t="shared" ref="T6" si="3">AVERAGE(T4:T5)</f>
        <v>0.89856833440710382</v>
      </c>
      <c r="U6" s="45">
        <f t="shared" ref="U6" si="4">AVERAGE(U4:U5)</f>
        <v>8.0356812083430924</v>
      </c>
      <c r="W6" s="97" t="s">
        <v>163</v>
      </c>
      <c r="X6" s="98">
        <v>5.4</v>
      </c>
      <c r="AA6" s="54"/>
    </row>
    <row r="7" spans="1:27" x14ac:dyDescent="0.25">
      <c r="A7" s="12"/>
      <c r="B7" s="54" t="s">
        <v>95</v>
      </c>
      <c r="C7" s="55">
        <f>STDEV(C4:C5)</f>
        <v>5.3740115370152853E-3</v>
      </c>
      <c r="D7" s="55"/>
      <c r="E7" s="40">
        <f>STDEV(E4:E5)</f>
        <v>9.970205614730196E-2</v>
      </c>
      <c r="F7" s="40">
        <f t="shared" ref="F7:J7" si="5">STDEV(F4:F5)</f>
        <v>0.22563777387662648</v>
      </c>
      <c r="G7" s="40">
        <f>STDEV(G4:G5)</f>
        <v>0.10231835123769331</v>
      </c>
      <c r="H7" s="55">
        <f t="shared" si="5"/>
        <v>4.0375797205751816E-2</v>
      </c>
      <c r="I7" s="40">
        <f t="shared" si="5"/>
        <v>0.39060578592744916</v>
      </c>
      <c r="J7" s="55">
        <f t="shared" si="5"/>
        <v>2.3688077169751916E-2</v>
      </c>
      <c r="K7" s="13"/>
      <c r="M7" s="54" t="s">
        <v>95</v>
      </c>
      <c r="N7" s="55">
        <f>STDEV(N4:N5)</f>
        <v>7.5643439298746003E-3</v>
      </c>
      <c r="O7" s="55"/>
      <c r="P7" s="55">
        <f>STDEV(P4:P5)</f>
        <v>1.5609617811431518E-2</v>
      </c>
      <c r="Q7" s="40">
        <f t="shared" ref="Q7" si="6">STDEV(Q4:Q5)</f>
        <v>0.16277708489689002</v>
      </c>
      <c r="R7" s="40">
        <f>STDEV(R4:R5)</f>
        <v>7.3451878487644798E-2</v>
      </c>
      <c r="S7" s="55">
        <f t="shared" ref="S7:U7" si="7">STDEV(S4:S5)</f>
        <v>6.4236243868585272E-2</v>
      </c>
      <c r="T7" s="55">
        <f t="shared" si="7"/>
        <v>1.2251309254710832E-2</v>
      </c>
      <c r="U7" s="40">
        <f t="shared" si="7"/>
        <v>4.7923794043918536E-3</v>
      </c>
      <c r="W7" s="99" t="s">
        <v>95</v>
      </c>
      <c r="X7" s="100">
        <v>1.6</v>
      </c>
      <c r="AA7" s="54"/>
    </row>
    <row r="8" spans="1:27" x14ac:dyDescent="0.25">
      <c r="A8" s="139" t="s">
        <v>145</v>
      </c>
      <c r="B8" s="139"/>
      <c r="C8" s="139"/>
      <c r="D8" s="139"/>
      <c r="E8" s="139"/>
      <c r="F8" s="139"/>
      <c r="G8" s="139"/>
      <c r="H8" s="139"/>
      <c r="I8" s="139"/>
      <c r="J8" s="139"/>
      <c r="K8" s="49"/>
      <c r="L8" s="139" t="s">
        <v>145</v>
      </c>
      <c r="M8" s="139"/>
      <c r="N8" s="139"/>
      <c r="O8" s="139"/>
      <c r="P8" s="139"/>
      <c r="Q8" s="139"/>
      <c r="R8" s="139"/>
      <c r="S8" s="139"/>
      <c r="T8" s="139"/>
      <c r="U8" s="139"/>
      <c r="W8" s="145" t="s">
        <v>145</v>
      </c>
      <c r="X8" s="145"/>
      <c r="Y8" s="145"/>
      <c r="Z8" s="145"/>
      <c r="AA8" s="54"/>
    </row>
    <row r="9" spans="1:27" ht="18.75" x14ac:dyDescent="0.35">
      <c r="A9" s="9" t="s">
        <v>142</v>
      </c>
      <c r="C9" s="68" t="s">
        <v>170</v>
      </c>
      <c r="D9" s="68" t="s">
        <v>169</v>
      </c>
      <c r="E9" s="68" t="s">
        <v>168</v>
      </c>
      <c r="F9" s="63" t="s">
        <v>174</v>
      </c>
      <c r="G9" s="63" t="s">
        <v>172</v>
      </c>
      <c r="H9" s="63" t="s">
        <v>171</v>
      </c>
      <c r="I9" s="63" t="s">
        <v>173</v>
      </c>
      <c r="J9" s="66" t="s">
        <v>1</v>
      </c>
      <c r="L9" s="9" t="s">
        <v>142</v>
      </c>
      <c r="N9" s="68" t="s">
        <v>170</v>
      </c>
      <c r="O9" s="68" t="s">
        <v>169</v>
      </c>
      <c r="P9" s="68" t="s">
        <v>168</v>
      </c>
      <c r="Q9" s="63" t="s">
        <v>174</v>
      </c>
      <c r="R9" s="63" t="s">
        <v>172</v>
      </c>
      <c r="S9" s="63" t="s">
        <v>171</v>
      </c>
      <c r="T9" s="63" t="s">
        <v>173</v>
      </c>
      <c r="U9" s="66" t="s">
        <v>1</v>
      </c>
      <c r="W9" s="63" t="s">
        <v>142</v>
      </c>
      <c r="X9" s="63" t="s">
        <v>152</v>
      </c>
      <c r="Y9" s="63" t="s">
        <v>182</v>
      </c>
      <c r="Z9" s="117" t="s">
        <v>149</v>
      </c>
      <c r="AA9" s="117" t="s">
        <v>188</v>
      </c>
    </row>
    <row r="10" spans="1:27" x14ac:dyDescent="0.25">
      <c r="A10" s="14" t="s">
        <v>76</v>
      </c>
      <c r="B10" s="14"/>
      <c r="C10" s="15">
        <v>36.716799999999999</v>
      </c>
      <c r="D10" s="15" t="s">
        <v>140</v>
      </c>
      <c r="E10" s="15">
        <v>20.136099999999999</v>
      </c>
      <c r="F10" s="15">
        <v>26.1402</v>
      </c>
      <c r="G10" s="15">
        <v>3.0082</v>
      </c>
      <c r="H10" s="15">
        <v>0.98680000000000001</v>
      </c>
      <c r="I10" s="15">
        <v>11.985799999999999</v>
      </c>
      <c r="J10" s="15">
        <v>99.153199999999998</v>
      </c>
      <c r="K10" s="15"/>
      <c r="L10" s="15" t="s">
        <v>76</v>
      </c>
      <c r="M10" s="15"/>
      <c r="N10" s="15">
        <v>2.9754627943007019</v>
      </c>
      <c r="O10" s="15" t="s">
        <v>140</v>
      </c>
      <c r="P10" s="15">
        <v>1.9611251721393317</v>
      </c>
      <c r="Q10" s="15">
        <v>1.9339621406148888</v>
      </c>
      <c r="R10" s="15">
        <v>0.13559380605013777</v>
      </c>
      <c r="S10" s="15">
        <v>0.17968756784586473</v>
      </c>
      <c r="T10" s="15">
        <v>0.84197841017309394</v>
      </c>
      <c r="U10" s="15">
        <f>SUM(N10:T10)</f>
        <v>8.0278098911240185</v>
      </c>
      <c r="W10" s="14" t="s">
        <v>138</v>
      </c>
      <c r="X10" s="15">
        <v>2.57</v>
      </c>
      <c r="Y10" s="15">
        <v>76.573333333333338</v>
      </c>
      <c r="Z10" s="15">
        <v>58.586666666666666</v>
      </c>
      <c r="AA10" s="15">
        <v>1.0029916568999999</v>
      </c>
    </row>
    <row r="11" spans="1:27" x14ac:dyDescent="0.25">
      <c r="A11" s="14" t="s">
        <v>77</v>
      </c>
      <c r="B11" s="14"/>
      <c r="C11" s="15">
        <v>36.928100000000001</v>
      </c>
      <c r="D11" s="15" t="s">
        <v>140</v>
      </c>
      <c r="E11" s="15">
        <v>20.665700000000001</v>
      </c>
      <c r="F11" s="15">
        <v>28.7334</v>
      </c>
      <c r="G11" s="15">
        <v>1.7331000000000001</v>
      </c>
      <c r="H11" s="15">
        <v>1.6659999999999999</v>
      </c>
      <c r="I11" s="15">
        <v>9.8361999999999998</v>
      </c>
      <c r="J11" s="15">
        <v>99.6434</v>
      </c>
      <c r="K11" s="15"/>
      <c r="L11" s="15" t="s">
        <v>77</v>
      </c>
      <c r="M11" s="15"/>
      <c r="N11" s="15">
        <v>2.9739893685952459</v>
      </c>
      <c r="O11" s="15" t="s">
        <v>140</v>
      </c>
      <c r="P11" s="15">
        <v>1.9592215944270688</v>
      </c>
      <c r="Q11" s="15">
        <v>1.7575565291393105</v>
      </c>
      <c r="R11" s="15">
        <v>0.20052637380058089</v>
      </c>
      <c r="S11" s="15">
        <v>0.23703587220019409</v>
      </c>
      <c r="T11" s="15">
        <v>0.8985010865817632</v>
      </c>
      <c r="U11" s="15">
        <f>SUM(N11:T11)</f>
        <v>8.0268308247441631</v>
      </c>
      <c r="W11" s="14" t="s">
        <v>138</v>
      </c>
      <c r="X11" s="15">
        <v>2.88</v>
      </c>
      <c r="Y11" s="101">
        <v>76.573333333333338</v>
      </c>
      <c r="Z11" s="101">
        <v>58.586666666666666</v>
      </c>
      <c r="AA11" s="101">
        <v>1.0069485055999998</v>
      </c>
    </row>
    <row r="12" spans="1:27" x14ac:dyDescent="0.25">
      <c r="A12" s="9" t="s">
        <v>0</v>
      </c>
      <c r="B12" s="69" t="s">
        <v>139</v>
      </c>
      <c r="C12" s="65">
        <f>AVERAGE(C10:C11)</f>
        <v>36.822450000000003</v>
      </c>
      <c r="D12" s="65"/>
      <c r="E12" s="65">
        <f>AVERAGE(E10:E11)</f>
        <v>20.4009</v>
      </c>
      <c r="F12" s="65">
        <f t="shared" ref="F12" si="8">AVERAGE(F10:F11)</f>
        <v>27.436799999999998</v>
      </c>
      <c r="G12" s="65">
        <f t="shared" ref="G12" si="9">AVERAGE(G10:G11)</f>
        <v>2.3706499999999999</v>
      </c>
      <c r="H12" s="65">
        <f t="shared" ref="H12" si="10">AVERAGE(H10:H11)</f>
        <v>1.3264</v>
      </c>
      <c r="I12" s="65">
        <f t="shared" ref="I12" si="11">AVERAGE(I10:I11)</f>
        <v>10.911</v>
      </c>
      <c r="J12" s="65">
        <f t="shared" ref="J12" si="12">AVERAGE(J10:J11)</f>
        <v>99.398300000000006</v>
      </c>
      <c r="M12" s="69" t="s">
        <v>143</v>
      </c>
      <c r="N12" s="65">
        <f>AVERAGE(N10:N11)</f>
        <v>2.9747260814479741</v>
      </c>
      <c r="O12" s="65"/>
      <c r="P12" s="65">
        <f>AVERAGE(P10:P11)</f>
        <v>1.9601733832832002</v>
      </c>
      <c r="Q12" s="65">
        <f t="shared" ref="Q12" si="13">AVERAGE(Q10:Q11)</f>
        <v>1.8457593348770995</v>
      </c>
      <c r="R12" s="65">
        <f t="shared" ref="R12" si="14">AVERAGE(R10:R11)</f>
        <v>0.16806008992535931</v>
      </c>
      <c r="S12" s="65">
        <f t="shared" ref="S12" si="15">AVERAGE(S10:S11)</f>
        <v>0.20836172002302941</v>
      </c>
      <c r="T12" s="65">
        <f t="shared" ref="T12" si="16">AVERAGE(T10:T11)</f>
        <v>0.87023974837742857</v>
      </c>
      <c r="U12" s="65">
        <f t="shared" ref="U12" si="17">AVERAGE(U10:U11)</f>
        <v>8.0273203579340908</v>
      </c>
      <c r="W12" s="20" t="s">
        <v>150</v>
      </c>
      <c r="X12" s="20">
        <f>AVERAGE(X10:X11)</f>
        <v>2.7249999999999996</v>
      </c>
    </row>
    <row r="13" spans="1:27" x14ac:dyDescent="0.25">
      <c r="B13" s="70" t="s">
        <v>95</v>
      </c>
      <c r="C13" s="64">
        <f>STDEV(C10:C11)</f>
        <v>0.14941166286471846</v>
      </c>
      <c r="D13" s="64"/>
      <c r="E13" s="64">
        <f>STDEV(E10:E11)</f>
        <v>0.37448375131639705</v>
      </c>
      <c r="F13" s="64">
        <f t="shared" ref="F13:J13" si="18">STDEV(F10:F11)</f>
        <v>1.8336693049729547</v>
      </c>
      <c r="G13" s="64">
        <f>STDEV(G10:G11)</f>
        <v>0.90163185669096757</v>
      </c>
      <c r="H13" s="64">
        <f t="shared" si="18"/>
        <v>0.48026692578190266</v>
      </c>
      <c r="I13" s="64">
        <f t="shared" si="18"/>
        <v>1.5199967368386023</v>
      </c>
      <c r="J13" s="64">
        <f t="shared" si="18"/>
        <v>0.34662374413764668</v>
      </c>
      <c r="M13" s="70" t="s">
        <v>95</v>
      </c>
      <c r="N13" s="64">
        <f>STDEV(N10:N11)</f>
        <v>1.0418693079025491E-3</v>
      </c>
      <c r="O13" s="67"/>
      <c r="P13" s="64">
        <f>STDEV(P10:P11)</f>
        <v>1.3460327088566748E-3</v>
      </c>
      <c r="Q13" s="67">
        <f t="shared" ref="Q13" si="19">STDEV(Q10:Q11)</f>
        <v>0.12473760411374088</v>
      </c>
      <c r="R13" s="67">
        <f>STDEV(R10:R11)</f>
        <v>4.5914258976193362E-2</v>
      </c>
      <c r="S13" s="67">
        <f t="shared" ref="S13:U13" si="20">STDEV(S10:S11)</f>
        <v>4.0551374898496403E-2</v>
      </c>
      <c r="T13" s="67">
        <f t="shared" si="20"/>
        <v>3.9967567779382929E-2</v>
      </c>
      <c r="U13" s="64">
        <f t="shared" si="20"/>
        <v>6.9230447642755521E-4</v>
      </c>
      <c r="W13" s="71" t="s">
        <v>95</v>
      </c>
      <c r="X13" s="15">
        <f>STDEV(X10:X11)</f>
        <v>0.21920310216782976</v>
      </c>
    </row>
    <row r="16" spans="1:27" x14ac:dyDescent="0.25">
      <c r="C16" s="11"/>
    </row>
    <row r="18" spans="1:1" x14ac:dyDescent="0.25">
      <c r="A18" s="9" t="s">
        <v>0</v>
      </c>
    </row>
  </sheetData>
  <mergeCells count="9">
    <mergeCell ref="W8:Z8"/>
    <mergeCell ref="W2:Z2"/>
    <mergeCell ref="W1:AA1"/>
    <mergeCell ref="A1:J1"/>
    <mergeCell ref="A8:J8"/>
    <mergeCell ref="A2:J2"/>
    <mergeCell ref="L2:U2"/>
    <mergeCell ref="L8:U8"/>
    <mergeCell ref="L1:U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Amphibole</vt:lpstr>
      <vt:lpstr>Omphacite</vt:lpstr>
      <vt:lpstr>Phengite</vt:lpstr>
      <vt:lpstr>Titanite</vt:lpstr>
      <vt:lpstr>Epidote</vt:lpstr>
      <vt:lpstr> Garnet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Geology</dc:creator>
  <cp:lastModifiedBy>Geology</cp:lastModifiedBy>
  <dcterms:created xsi:type="dcterms:W3CDTF">2012-04-12T22:59:51Z</dcterms:created>
  <dcterms:modified xsi:type="dcterms:W3CDTF">2012-05-01T14:25:26Z</dcterms:modified>
</cp:coreProperties>
</file>